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709"/>
  <workbookPr showInkAnnotation="0" checkCompatibility="1" autoCompressPictures="0"/>
  <bookViews>
    <workbookView xWindow="660" yWindow="0" windowWidth="33600" windowHeight="19500" tabRatio="417" activeTab="3"/>
  </bookViews>
  <sheets>
    <sheet name="Produits" sheetId="1" r:id="rId1"/>
    <sheet name="Prepa Prod" sheetId="5" r:id="rId2"/>
    <sheet name="Exp Prod" sheetId="7" r:id="rId3"/>
    <sheet name="Catégories" sheetId="2" r:id="rId4"/>
    <sheet name="Prepa Cat" sheetId="3" r:id="rId5"/>
    <sheet name="Exp Cat" sheetId="4" r:id="rId6"/>
    <sheet name="Ex. Prod" sheetId="8" r:id="rId7"/>
    <sheet name="Ex. Cat." sheetId="9" r:id="rId8"/>
  </sheets>
  <definedNames>
    <definedName name="categorie">Catégories!$A$1:$S$144</definedName>
    <definedName name="Categories">Catégories!$A$1:$P$144</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07" i="1" l="1"/>
  <c r="G507" i="1"/>
  <c r="F505" i="1"/>
  <c r="G505" i="1"/>
  <c r="A144" i="2"/>
  <c r="A143" i="2"/>
  <c r="A142" i="2"/>
  <c r="A141" i="2"/>
  <c r="R144" i="2"/>
  <c r="S144" i="2"/>
  <c r="R143" i="2"/>
  <c r="S143" i="2"/>
  <c r="R142" i="2"/>
  <c r="R141" i="2"/>
  <c r="S141" i="2"/>
  <c r="A140" i="2"/>
  <c r="R140" i="2"/>
  <c r="S140" i="2"/>
  <c r="A139" i="2"/>
  <c r="R139" i="2"/>
  <c r="A138" i="2"/>
  <c r="R138" i="2"/>
  <c r="S138" i="2"/>
  <c r="A137" i="2"/>
  <c r="R137" i="2"/>
  <c r="S137" i="2"/>
  <c r="A136" i="2"/>
  <c r="R136" i="2"/>
  <c r="S136" i="2"/>
  <c r="A135" i="2"/>
  <c r="R135" i="2"/>
  <c r="S135" i="2"/>
  <c r="A134" i="2"/>
  <c r="R134" i="2"/>
  <c r="S134" i="2"/>
  <c r="A133" i="2"/>
  <c r="R133" i="2"/>
  <c r="S133" i="2"/>
  <c r="A132" i="2"/>
  <c r="R132" i="2"/>
  <c r="S132" i="2"/>
  <c r="A131" i="2"/>
  <c r="R131" i="2"/>
  <c r="S131" i="2"/>
  <c r="A130" i="2"/>
  <c r="R130" i="2"/>
  <c r="S130" i="2"/>
  <c r="A129" i="2"/>
  <c r="R129" i="2"/>
  <c r="S129" i="2"/>
  <c r="A128" i="2"/>
  <c r="R128" i="2"/>
  <c r="S128" i="2"/>
  <c r="A127" i="2"/>
  <c r="R127" i="2"/>
  <c r="S127" i="2"/>
  <c r="A126" i="2"/>
  <c r="R126" i="2"/>
  <c r="S126" i="2"/>
  <c r="A125" i="2"/>
  <c r="R125" i="2"/>
  <c r="S125" i="2"/>
  <c r="A124" i="2"/>
  <c r="R124" i="2"/>
  <c r="S124" i="2"/>
  <c r="A123" i="2"/>
  <c r="R123" i="2"/>
  <c r="A122" i="2"/>
  <c r="R122" i="2"/>
  <c r="S122" i="2"/>
  <c r="A121" i="2"/>
  <c r="R121" i="2"/>
  <c r="S121" i="2"/>
  <c r="A120" i="2"/>
  <c r="R120" i="2"/>
  <c r="S120" i="2"/>
  <c r="A119" i="2"/>
  <c r="R119" i="2"/>
  <c r="S119" i="2"/>
  <c r="A118" i="2"/>
  <c r="R118" i="2"/>
  <c r="S118" i="2"/>
  <c r="A117" i="2"/>
  <c r="R117" i="2"/>
  <c r="S117" i="2"/>
  <c r="A116" i="2"/>
  <c r="R116" i="2"/>
  <c r="S116" i="2"/>
  <c r="A115" i="2"/>
  <c r="R115" i="2"/>
  <c r="S115" i="2"/>
  <c r="A114" i="2"/>
  <c r="R114" i="2"/>
  <c r="A113" i="2"/>
  <c r="R113" i="2"/>
  <c r="S113" i="2"/>
  <c r="A112" i="2"/>
  <c r="R112" i="2"/>
  <c r="S112" i="2"/>
  <c r="A111" i="2"/>
  <c r="R111" i="2"/>
  <c r="S111" i="2"/>
  <c r="A110" i="2"/>
  <c r="R110" i="2"/>
  <c r="S110" i="2"/>
  <c r="A109" i="2"/>
  <c r="R109" i="2"/>
  <c r="S109" i="2"/>
  <c r="A108" i="2"/>
  <c r="R108" i="2"/>
  <c r="S108" i="2"/>
  <c r="A107" i="2"/>
  <c r="R107" i="2"/>
  <c r="S107" i="2"/>
  <c r="A106" i="2"/>
  <c r="R106" i="2"/>
  <c r="S106" i="2"/>
  <c r="A105" i="2"/>
  <c r="R105" i="2"/>
  <c r="S105" i="2"/>
  <c r="A104" i="2"/>
  <c r="R104" i="2"/>
  <c r="A103" i="2"/>
  <c r="R103" i="2"/>
  <c r="S103" i="2"/>
  <c r="A102" i="2"/>
  <c r="R102" i="2"/>
  <c r="S102" i="2"/>
  <c r="A101" i="2"/>
  <c r="R101" i="2"/>
  <c r="S101" i="2"/>
  <c r="A100" i="2"/>
  <c r="R100" i="2"/>
  <c r="A99" i="2"/>
  <c r="R99" i="2"/>
  <c r="S99" i="2"/>
  <c r="A98" i="2"/>
  <c r="R98" i="2"/>
  <c r="S98" i="2"/>
  <c r="A97" i="2"/>
  <c r="R97" i="2"/>
  <c r="S97" i="2"/>
  <c r="A96" i="2"/>
  <c r="R96" i="2"/>
  <c r="S96" i="2"/>
  <c r="A95" i="2"/>
  <c r="R95" i="2"/>
  <c r="S95" i="2"/>
  <c r="A94" i="2"/>
  <c r="R94" i="2"/>
  <c r="A93" i="2"/>
  <c r="R93" i="2"/>
  <c r="S93" i="2"/>
  <c r="A92" i="2"/>
  <c r="R92" i="2"/>
  <c r="S92" i="2"/>
  <c r="A91" i="2"/>
  <c r="R91" i="2"/>
  <c r="S91" i="2"/>
  <c r="A90" i="2"/>
  <c r="R90" i="2"/>
  <c r="S90" i="2"/>
  <c r="A89" i="2"/>
  <c r="R89" i="2"/>
  <c r="A88" i="2"/>
  <c r="R88" i="2"/>
  <c r="S88" i="2"/>
  <c r="A87" i="2"/>
  <c r="R87" i="2"/>
  <c r="S87" i="2"/>
  <c r="A86" i="2"/>
  <c r="R86" i="2"/>
  <c r="S86" i="2"/>
  <c r="A85" i="2"/>
  <c r="R85" i="2"/>
  <c r="S85" i="2"/>
  <c r="A84" i="2"/>
  <c r="R84" i="2"/>
  <c r="A83" i="2"/>
  <c r="R83" i="2"/>
  <c r="S83" i="2"/>
  <c r="A82" i="2"/>
  <c r="R82" i="2"/>
  <c r="S82" i="2"/>
  <c r="A81" i="2"/>
  <c r="R81" i="2"/>
  <c r="A80" i="2"/>
  <c r="R80" i="2"/>
  <c r="S80" i="2"/>
  <c r="A79" i="2"/>
  <c r="R79" i="2"/>
  <c r="S79" i="2"/>
  <c r="A78" i="2"/>
  <c r="R78" i="2"/>
  <c r="S78" i="2"/>
  <c r="A77" i="2"/>
  <c r="R77" i="2"/>
  <c r="S77" i="2"/>
  <c r="A76" i="2"/>
  <c r="R76" i="2"/>
  <c r="S76" i="2"/>
  <c r="A75" i="2"/>
  <c r="R75" i="2"/>
  <c r="S75" i="2"/>
  <c r="A74" i="2"/>
  <c r="R74" i="2"/>
  <c r="S74" i="2"/>
  <c r="A73" i="2"/>
  <c r="R73" i="2"/>
  <c r="S73" i="2"/>
  <c r="A72" i="2"/>
  <c r="R72" i="2"/>
  <c r="S72" i="2"/>
  <c r="A71" i="2"/>
  <c r="R71" i="2"/>
  <c r="S71" i="2"/>
  <c r="A70" i="2"/>
  <c r="R70" i="2"/>
  <c r="S70" i="2"/>
  <c r="A69" i="2"/>
  <c r="R69" i="2"/>
  <c r="S69" i="2"/>
  <c r="A68" i="2"/>
  <c r="R68" i="2"/>
  <c r="S68" i="2"/>
  <c r="A67" i="2"/>
  <c r="R67" i="2"/>
  <c r="S67" i="2"/>
  <c r="A66" i="2"/>
  <c r="R66" i="2"/>
  <c r="S66" i="2"/>
  <c r="A65" i="2"/>
  <c r="R65" i="2"/>
  <c r="S65" i="2"/>
  <c r="A64" i="2"/>
  <c r="R64" i="2"/>
  <c r="S64" i="2"/>
  <c r="A63" i="2"/>
  <c r="R63" i="2"/>
  <c r="S63" i="2"/>
  <c r="A62" i="2"/>
  <c r="R62" i="2"/>
  <c r="S62" i="2"/>
  <c r="A61" i="2"/>
  <c r="R61" i="2"/>
  <c r="S61" i="2"/>
  <c r="A60" i="2"/>
  <c r="R60" i="2"/>
  <c r="S60" i="2"/>
  <c r="A59" i="2"/>
  <c r="R59" i="2"/>
  <c r="S59" i="2"/>
  <c r="A58" i="2"/>
  <c r="R58" i="2"/>
  <c r="S58" i="2"/>
  <c r="A57" i="2"/>
  <c r="R57" i="2"/>
  <c r="S57" i="2"/>
  <c r="A56" i="2"/>
  <c r="R56" i="2"/>
  <c r="S56" i="2"/>
  <c r="A55" i="2"/>
  <c r="R55" i="2"/>
  <c r="S55" i="2"/>
  <c r="A54" i="2"/>
  <c r="R54" i="2"/>
  <c r="S54" i="2"/>
  <c r="A53" i="2"/>
  <c r="R53" i="2"/>
  <c r="S53" i="2"/>
  <c r="A52" i="2"/>
  <c r="R52" i="2"/>
  <c r="S52" i="2"/>
  <c r="A51" i="2"/>
  <c r="R51" i="2"/>
  <c r="S51" i="2"/>
  <c r="A50" i="2"/>
  <c r="R50" i="2"/>
  <c r="S50" i="2"/>
  <c r="A49" i="2"/>
  <c r="R49" i="2"/>
  <c r="S49" i="2"/>
  <c r="A48" i="2"/>
  <c r="R48" i="2"/>
  <c r="S48" i="2"/>
  <c r="A47" i="2"/>
  <c r="R47" i="2"/>
  <c r="A46" i="2"/>
  <c r="R46" i="2"/>
  <c r="S46" i="2"/>
  <c r="A45" i="2"/>
  <c r="R45" i="2"/>
  <c r="S45" i="2"/>
  <c r="A44" i="2"/>
  <c r="R44" i="2"/>
  <c r="S44" i="2"/>
  <c r="A43" i="2"/>
  <c r="R43" i="2"/>
  <c r="S43" i="2"/>
  <c r="A42" i="2"/>
  <c r="R42" i="2"/>
  <c r="S42" i="2"/>
  <c r="A41" i="2"/>
  <c r="R41" i="2"/>
  <c r="S41" i="2"/>
  <c r="A40" i="2"/>
  <c r="R40" i="2"/>
  <c r="S40" i="2"/>
  <c r="A39" i="2"/>
  <c r="R39" i="2"/>
  <c r="S39" i="2"/>
  <c r="A38" i="2"/>
  <c r="R38" i="2"/>
  <c r="S38" i="2"/>
  <c r="A37" i="2"/>
  <c r="R37" i="2"/>
  <c r="S37" i="2"/>
  <c r="A36" i="2"/>
  <c r="R36" i="2"/>
  <c r="S36" i="2"/>
  <c r="A35" i="2"/>
  <c r="R35" i="2"/>
  <c r="S35" i="2"/>
  <c r="A34" i="2"/>
  <c r="R34" i="2"/>
  <c r="S34" i="2"/>
  <c r="A33" i="2"/>
  <c r="R33" i="2"/>
  <c r="S33" i="2"/>
  <c r="A32" i="2"/>
  <c r="R32" i="2"/>
  <c r="S32" i="2"/>
  <c r="A31" i="2"/>
  <c r="R31" i="2"/>
  <c r="S31" i="2"/>
  <c r="A30" i="2"/>
  <c r="R30" i="2"/>
  <c r="S30" i="2"/>
  <c r="A29" i="2"/>
  <c r="R29" i="2"/>
  <c r="S29" i="2"/>
  <c r="A28" i="2"/>
  <c r="R28" i="2"/>
  <c r="S28" i="2"/>
  <c r="A27" i="2"/>
  <c r="R27" i="2"/>
  <c r="S27" i="2"/>
  <c r="A26" i="2"/>
  <c r="R26" i="2"/>
  <c r="S26" i="2"/>
  <c r="A25" i="2"/>
  <c r="R25" i="2"/>
  <c r="S25" i="2"/>
  <c r="A24" i="2"/>
  <c r="R24" i="2"/>
  <c r="S24" i="2"/>
  <c r="A23" i="2"/>
  <c r="R23" i="2"/>
  <c r="A22" i="2"/>
  <c r="R22" i="2"/>
  <c r="S22" i="2"/>
  <c r="A21" i="2"/>
  <c r="R21" i="2"/>
  <c r="S21" i="2"/>
  <c r="A20" i="2"/>
  <c r="R20" i="2"/>
  <c r="A19" i="2"/>
  <c r="R19" i="2"/>
  <c r="S19" i="2"/>
  <c r="A18" i="2"/>
  <c r="R18" i="2"/>
  <c r="S18" i="2"/>
  <c r="A17" i="2"/>
  <c r="R17" i="2"/>
  <c r="S17" i="2"/>
  <c r="A16" i="2"/>
  <c r="R16" i="2"/>
  <c r="S16" i="2"/>
  <c r="A15" i="2"/>
  <c r="R15" i="2"/>
  <c r="S15" i="2"/>
  <c r="A14" i="2"/>
  <c r="R14" i="2"/>
  <c r="S14" i="2"/>
  <c r="A13" i="2"/>
  <c r="R13" i="2"/>
  <c r="S13" i="2"/>
  <c r="A12" i="2"/>
  <c r="R12" i="2"/>
  <c r="S12" i="2"/>
  <c r="A11" i="2"/>
  <c r="R11" i="2"/>
  <c r="S11" i="2"/>
  <c r="A10" i="2"/>
  <c r="R10" i="2"/>
  <c r="S10" i="2"/>
  <c r="A9" i="2"/>
  <c r="R9" i="2"/>
  <c r="S9" i="2"/>
  <c r="A8" i="2"/>
  <c r="R8" i="2"/>
  <c r="S8" i="2"/>
  <c r="A7" i="2"/>
  <c r="R7" i="2"/>
  <c r="S7" i="2"/>
  <c r="A6" i="2"/>
  <c r="R6" i="2"/>
  <c r="S6" i="2"/>
  <c r="A5" i="2"/>
  <c r="R5" i="2"/>
  <c r="S5" i="2"/>
  <c r="A4" i="2"/>
  <c r="R4" i="2"/>
  <c r="S4" i="2"/>
  <c r="A3" i="2"/>
  <c r="R3" i="2"/>
  <c r="S3" i="2"/>
  <c r="A2" i="2"/>
  <c r="R2" i="2"/>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F506" i="1"/>
  <c r="J506" i="1"/>
  <c r="J507" i="1"/>
  <c r="J508" i="1"/>
  <c r="J509" i="1"/>
  <c r="J510" i="1"/>
  <c r="J511" i="1"/>
  <c r="J512" i="1"/>
  <c r="J513" i="1"/>
  <c r="J514" i="1"/>
  <c r="J515" i="1"/>
  <c r="J516" i="1"/>
  <c r="J517" i="1"/>
  <c r="J518" i="1"/>
  <c r="J519" i="1"/>
  <c r="J520" i="1"/>
  <c r="J521" i="1"/>
  <c r="J522" i="1"/>
  <c r="J523" i="1"/>
  <c r="J524" i="1"/>
  <c r="J525" i="1"/>
  <c r="J526" i="1"/>
  <c r="J2" i="1"/>
  <c r="I2" i="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2" i="3"/>
  <c r="F526" i="1"/>
  <c r="K526" i="1"/>
  <c r="I526" i="1"/>
  <c r="H526" i="1"/>
  <c r="G526" i="1"/>
  <c r="F525" i="1"/>
  <c r="K525" i="1"/>
  <c r="I525" i="1"/>
  <c r="H525" i="1"/>
  <c r="G525" i="1"/>
  <c r="F524" i="1"/>
  <c r="K524" i="1"/>
  <c r="I524" i="1"/>
  <c r="H524" i="1"/>
  <c r="G524" i="1"/>
  <c r="F523" i="1"/>
  <c r="K523" i="1"/>
  <c r="I523" i="1"/>
  <c r="H523" i="1"/>
  <c r="G523" i="1"/>
  <c r="F522" i="1"/>
  <c r="K522" i="1"/>
  <c r="I522" i="1"/>
  <c r="H522" i="1"/>
  <c r="G522" i="1"/>
  <c r="F521" i="1"/>
  <c r="K521" i="1"/>
  <c r="I521" i="1"/>
  <c r="H521" i="1"/>
  <c r="G521" i="1"/>
  <c r="F520" i="1"/>
  <c r="K520" i="1"/>
  <c r="I520" i="1"/>
  <c r="H520" i="1"/>
  <c r="G520" i="1"/>
  <c r="F519" i="1"/>
  <c r="K519" i="1"/>
  <c r="I519" i="1"/>
  <c r="H519" i="1"/>
  <c r="G519" i="1"/>
  <c r="F518" i="1"/>
  <c r="K518" i="1"/>
  <c r="I518" i="1"/>
  <c r="H518" i="1"/>
  <c r="G518" i="1"/>
  <c r="F517" i="1"/>
  <c r="K517" i="1"/>
  <c r="I517" i="1"/>
  <c r="H517" i="1"/>
  <c r="G517" i="1"/>
  <c r="F516" i="1"/>
  <c r="K516" i="1"/>
  <c r="I516" i="1"/>
  <c r="H516" i="1"/>
  <c r="G516" i="1"/>
  <c r="F515" i="1"/>
  <c r="K515" i="1"/>
  <c r="I515" i="1"/>
  <c r="H515" i="1"/>
  <c r="G515" i="1"/>
  <c r="F514" i="1"/>
  <c r="K514" i="1"/>
  <c r="I514" i="1"/>
  <c r="H514" i="1"/>
  <c r="G514" i="1"/>
  <c r="F513" i="1"/>
  <c r="K513" i="1"/>
  <c r="I513" i="1"/>
  <c r="H513" i="1"/>
  <c r="G513" i="1"/>
  <c r="F512" i="1"/>
  <c r="K512" i="1"/>
  <c r="I512" i="1"/>
  <c r="H512" i="1"/>
  <c r="G512" i="1"/>
  <c r="F511" i="1"/>
  <c r="K511" i="1"/>
  <c r="I511" i="1"/>
  <c r="H511" i="1"/>
  <c r="G511" i="1"/>
  <c r="F510" i="1"/>
  <c r="K510" i="1"/>
  <c r="I510" i="1"/>
  <c r="H510" i="1"/>
  <c r="G510" i="1"/>
  <c r="F509" i="1"/>
  <c r="K509" i="1"/>
  <c r="I509" i="1"/>
  <c r="H509" i="1"/>
  <c r="G509" i="1"/>
  <c r="F508" i="1"/>
  <c r="K508" i="1"/>
  <c r="I508" i="1"/>
  <c r="H508" i="1"/>
  <c r="G508" i="1"/>
  <c r="K507" i="1"/>
  <c r="I507" i="1"/>
  <c r="H507" i="1"/>
  <c r="K506" i="1"/>
  <c r="I506" i="1"/>
  <c r="H506" i="1"/>
  <c r="G506" i="1"/>
  <c r="K505" i="1"/>
  <c r="I505" i="1"/>
  <c r="H505" i="1"/>
  <c r="F504" i="1"/>
  <c r="K504" i="1"/>
  <c r="I504" i="1"/>
  <c r="H504" i="1"/>
  <c r="G504" i="1"/>
  <c r="F503" i="1"/>
  <c r="K503" i="1"/>
  <c r="I503" i="1"/>
  <c r="H503" i="1"/>
  <c r="G503" i="1"/>
  <c r="F502" i="1"/>
  <c r="K502" i="1"/>
  <c r="I502" i="1"/>
  <c r="H502" i="1"/>
  <c r="G502" i="1"/>
  <c r="F501" i="1"/>
  <c r="K501" i="1"/>
  <c r="I501" i="1"/>
  <c r="H501" i="1"/>
  <c r="G501" i="1"/>
  <c r="F500" i="1"/>
  <c r="K500" i="1"/>
  <c r="I500" i="1"/>
  <c r="H500" i="1"/>
  <c r="G500" i="1"/>
  <c r="F499" i="1"/>
  <c r="K499" i="1"/>
  <c r="I499" i="1"/>
  <c r="H499" i="1"/>
  <c r="G499" i="1"/>
  <c r="F498" i="1"/>
  <c r="K498" i="1"/>
  <c r="I498" i="1"/>
  <c r="H498" i="1"/>
  <c r="G498" i="1"/>
  <c r="F497" i="1"/>
  <c r="K497" i="1"/>
  <c r="I497" i="1"/>
  <c r="H497" i="1"/>
  <c r="G497" i="1"/>
  <c r="F496" i="1"/>
  <c r="K496" i="1"/>
  <c r="I496" i="1"/>
  <c r="H496" i="1"/>
  <c r="G496" i="1"/>
  <c r="F495" i="1"/>
  <c r="K495" i="1"/>
  <c r="I495" i="1"/>
  <c r="H495" i="1"/>
  <c r="G495" i="1"/>
  <c r="F494" i="1"/>
  <c r="K494" i="1"/>
  <c r="I494" i="1"/>
  <c r="H494" i="1"/>
  <c r="G494" i="1"/>
  <c r="F493" i="1"/>
  <c r="K493" i="1"/>
  <c r="I493" i="1"/>
  <c r="H493" i="1"/>
  <c r="G493" i="1"/>
  <c r="F492" i="1"/>
  <c r="K492" i="1"/>
  <c r="I492" i="1"/>
  <c r="H492" i="1"/>
  <c r="G492" i="1"/>
  <c r="F491" i="1"/>
  <c r="K491" i="1"/>
  <c r="I491" i="1"/>
  <c r="H491" i="1"/>
  <c r="G491" i="1"/>
  <c r="F490" i="1"/>
  <c r="K490" i="1"/>
  <c r="I490" i="1"/>
  <c r="H490" i="1"/>
  <c r="G490" i="1"/>
  <c r="F489" i="1"/>
  <c r="K489" i="1"/>
  <c r="I489" i="1"/>
  <c r="H489" i="1"/>
  <c r="G489" i="1"/>
  <c r="F488" i="1"/>
  <c r="K488" i="1"/>
  <c r="I488" i="1"/>
  <c r="H488" i="1"/>
  <c r="G488" i="1"/>
  <c r="F487" i="1"/>
  <c r="K487" i="1"/>
  <c r="I487" i="1"/>
  <c r="H487" i="1"/>
  <c r="G487" i="1"/>
  <c r="F486" i="1"/>
  <c r="K486" i="1"/>
  <c r="I486" i="1"/>
  <c r="H486" i="1"/>
  <c r="G486" i="1"/>
  <c r="F485" i="1"/>
  <c r="K485" i="1"/>
  <c r="I485" i="1"/>
  <c r="H485" i="1"/>
  <c r="G485" i="1"/>
  <c r="F484" i="1"/>
  <c r="K484" i="1"/>
  <c r="I484" i="1"/>
  <c r="H484" i="1"/>
  <c r="G484" i="1"/>
  <c r="F483" i="1"/>
  <c r="K483" i="1"/>
  <c r="I483" i="1"/>
  <c r="H483" i="1"/>
  <c r="G483" i="1"/>
  <c r="F482" i="1"/>
  <c r="K482" i="1"/>
  <c r="I482" i="1"/>
  <c r="H482" i="1"/>
  <c r="G482" i="1"/>
  <c r="F481" i="1"/>
  <c r="K481" i="1"/>
  <c r="I481" i="1"/>
  <c r="H481" i="1"/>
  <c r="G481" i="1"/>
  <c r="F480" i="1"/>
  <c r="K480" i="1"/>
  <c r="I480" i="1"/>
  <c r="H480" i="1"/>
  <c r="G480" i="1"/>
  <c r="F479" i="1"/>
  <c r="K479" i="1"/>
  <c r="I479" i="1"/>
  <c r="H479" i="1"/>
  <c r="G479" i="1"/>
  <c r="F478" i="1"/>
  <c r="K478" i="1"/>
  <c r="I478" i="1"/>
  <c r="H478" i="1"/>
  <c r="G478" i="1"/>
  <c r="F477" i="1"/>
  <c r="K477" i="1"/>
  <c r="I477" i="1"/>
  <c r="H477" i="1"/>
  <c r="G477" i="1"/>
  <c r="F476" i="1"/>
  <c r="K476" i="1"/>
  <c r="I476" i="1"/>
  <c r="H476" i="1"/>
  <c r="G476" i="1"/>
  <c r="F475" i="1"/>
  <c r="K475" i="1"/>
  <c r="I475" i="1"/>
  <c r="H475" i="1"/>
  <c r="G475" i="1"/>
  <c r="F474" i="1"/>
  <c r="K474" i="1"/>
  <c r="I474" i="1"/>
  <c r="H474" i="1"/>
  <c r="G474" i="1"/>
  <c r="F473" i="1"/>
  <c r="K473" i="1"/>
  <c r="I473" i="1"/>
  <c r="H473" i="1"/>
  <c r="G473" i="1"/>
  <c r="F472" i="1"/>
  <c r="K472" i="1"/>
  <c r="I472" i="1"/>
  <c r="H472" i="1"/>
  <c r="G472" i="1"/>
  <c r="F471" i="1"/>
  <c r="K471" i="1"/>
  <c r="I471" i="1"/>
  <c r="H471" i="1"/>
  <c r="G471" i="1"/>
  <c r="F470" i="1"/>
  <c r="K470" i="1"/>
  <c r="I470" i="1"/>
  <c r="H470" i="1"/>
  <c r="G470" i="1"/>
  <c r="F469" i="1"/>
  <c r="K469" i="1"/>
  <c r="I469" i="1"/>
  <c r="H469" i="1"/>
  <c r="G469" i="1"/>
  <c r="F468" i="1"/>
  <c r="K468" i="1"/>
  <c r="I468" i="1"/>
  <c r="H468" i="1"/>
  <c r="G468" i="1"/>
  <c r="F467" i="1"/>
  <c r="K467" i="1"/>
  <c r="I467" i="1"/>
  <c r="H467" i="1"/>
  <c r="G467" i="1"/>
  <c r="F466" i="1"/>
  <c r="K466" i="1"/>
  <c r="I466" i="1"/>
  <c r="H466" i="1"/>
  <c r="G466" i="1"/>
  <c r="F465" i="1"/>
  <c r="K465" i="1"/>
  <c r="I465" i="1"/>
  <c r="H465" i="1"/>
  <c r="G465" i="1"/>
  <c r="F464" i="1"/>
  <c r="K464" i="1"/>
  <c r="I464" i="1"/>
  <c r="H464" i="1"/>
  <c r="G464" i="1"/>
  <c r="F463" i="1"/>
  <c r="K463" i="1"/>
  <c r="I463" i="1"/>
  <c r="H463" i="1"/>
  <c r="G463" i="1"/>
  <c r="F462" i="1"/>
  <c r="K462" i="1"/>
  <c r="I462" i="1"/>
  <c r="H462" i="1"/>
  <c r="G462" i="1"/>
  <c r="F461" i="1"/>
  <c r="K461" i="1"/>
  <c r="I461" i="1"/>
  <c r="H461" i="1"/>
  <c r="G461" i="1"/>
  <c r="F460" i="1"/>
  <c r="K460" i="1"/>
  <c r="I460" i="1"/>
  <c r="H460" i="1"/>
  <c r="G460" i="1"/>
  <c r="F459" i="1"/>
  <c r="K459" i="1"/>
  <c r="I459" i="1"/>
  <c r="H459" i="1"/>
  <c r="G459" i="1"/>
  <c r="F458" i="1"/>
  <c r="K458" i="1"/>
  <c r="I458" i="1"/>
  <c r="H458" i="1"/>
  <c r="G458" i="1"/>
  <c r="F457" i="1"/>
  <c r="K457" i="1"/>
  <c r="I457" i="1"/>
  <c r="H457" i="1"/>
  <c r="G457" i="1"/>
  <c r="F456" i="1"/>
  <c r="K456" i="1"/>
  <c r="I456" i="1"/>
  <c r="H456" i="1"/>
  <c r="G456" i="1"/>
  <c r="F455" i="1"/>
  <c r="K455" i="1"/>
  <c r="I455" i="1"/>
  <c r="H455" i="1"/>
  <c r="G455" i="1"/>
  <c r="F454" i="1"/>
  <c r="K454" i="1"/>
  <c r="I454" i="1"/>
  <c r="H454" i="1"/>
  <c r="G454" i="1"/>
  <c r="F453" i="1"/>
  <c r="K453" i="1"/>
  <c r="I453" i="1"/>
  <c r="H453" i="1"/>
  <c r="G453" i="1"/>
  <c r="F452" i="1"/>
  <c r="K452" i="1"/>
  <c r="I452" i="1"/>
  <c r="H452" i="1"/>
  <c r="G452" i="1"/>
  <c r="F451" i="1"/>
  <c r="K451" i="1"/>
  <c r="I451" i="1"/>
  <c r="H451" i="1"/>
  <c r="G451" i="1"/>
  <c r="F450" i="1"/>
  <c r="K450" i="1"/>
  <c r="I450" i="1"/>
  <c r="H450" i="1"/>
  <c r="G450" i="1"/>
  <c r="F449" i="1"/>
  <c r="K449" i="1"/>
  <c r="I449" i="1"/>
  <c r="H449" i="1"/>
  <c r="G449" i="1"/>
  <c r="F448" i="1"/>
  <c r="K448" i="1"/>
  <c r="I448" i="1"/>
  <c r="H448" i="1"/>
  <c r="G448" i="1"/>
  <c r="F447" i="1"/>
  <c r="K447" i="1"/>
  <c r="I447" i="1"/>
  <c r="H447" i="1"/>
  <c r="G447" i="1"/>
  <c r="F446" i="1"/>
  <c r="K446" i="1"/>
  <c r="I446" i="1"/>
  <c r="H446" i="1"/>
  <c r="G446" i="1"/>
  <c r="F445" i="1"/>
  <c r="K445" i="1"/>
  <c r="I445" i="1"/>
  <c r="H445" i="1"/>
  <c r="G445" i="1"/>
  <c r="F444" i="1"/>
  <c r="K444" i="1"/>
  <c r="I444" i="1"/>
  <c r="H444" i="1"/>
  <c r="G444" i="1"/>
  <c r="F443" i="1"/>
  <c r="K443" i="1"/>
  <c r="I443" i="1"/>
  <c r="H443" i="1"/>
  <c r="G443" i="1"/>
  <c r="F442" i="1"/>
  <c r="K442" i="1"/>
  <c r="I442" i="1"/>
  <c r="H442" i="1"/>
  <c r="G442" i="1"/>
  <c r="F441" i="1"/>
  <c r="K441" i="1"/>
  <c r="I441" i="1"/>
  <c r="H441" i="1"/>
  <c r="G441" i="1"/>
  <c r="F440" i="1"/>
  <c r="K440" i="1"/>
  <c r="I440" i="1"/>
  <c r="H440" i="1"/>
  <c r="G440" i="1"/>
  <c r="F439" i="1"/>
  <c r="K439" i="1"/>
  <c r="I439" i="1"/>
  <c r="H439" i="1"/>
  <c r="G439" i="1"/>
  <c r="F438" i="1"/>
  <c r="K438" i="1"/>
  <c r="I438" i="1"/>
  <c r="H438" i="1"/>
  <c r="G438" i="1"/>
  <c r="F437" i="1"/>
  <c r="K437" i="1"/>
  <c r="I437" i="1"/>
  <c r="H437" i="1"/>
  <c r="G437" i="1"/>
  <c r="F436" i="1"/>
  <c r="K436" i="1"/>
  <c r="I436" i="1"/>
  <c r="H436" i="1"/>
  <c r="G436" i="1"/>
  <c r="F435" i="1"/>
  <c r="K435" i="1"/>
  <c r="I435" i="1"/>
  <c r="H435" i="1"/>
  <c r="G435" i="1"/>
  <c r="F434" i="1"/>
  <c r="K434" i="1"/>
  <c r="I434" i="1"/>
  <c r="H434" i="1"/>
  <c r="G434" i="1"/>
  <c r="F433" i="1"/>
  <c r="K433" i="1"/>
  <c r="I433" i="1"/>
  <c r="H433" i="1"/>
  <c r="G433" i="1"/>
  <c r="F432" i="1"/>
  <c r="K432" i="1"/>
  <c r="I432" i="1"/>
  <c r="H432" i="1"/>
  <c r="G432" i="1"/>
  <c r="F431" i="1"/>
  <c r="K431" i="1"/>
  <c r="I431" i="1"/>
  <c r="H431" i="1"/>
  <c r="G431" i="1"/>
  <c r="F430" i="1"/>
  <c r="K430" i="1"/>
  <c r="I430" i="1"/>
  <c r="H430" i="1"/>
  <c r="G430" i="1"/>
  <c r="F429" i="1"/>
  <c r="K429" i="1"/>
  <c r="I429" i="1"/>
  <c r="H429" i="1"/>
  <c r="G429" i="1"/>
  <c r="F428" i="1"/>
  <c r="K428" i="1"/>
  <c r="I428" i="1"/>
  <c r="H428" i="1"/>
  <c r="G428" i="1"/>
  <c r="F427" i="1"/>
  <c r="K427" i="1"/>
  <c r="I427" i="1"/>
  <c r="H427" i="1"/>
  <c r="G427" i="1"/>
  <c r="F426" i="1"/>
  <c r="K426" i="1"/>
  <c r="I426" i="1"/>
  <c r="H426" i="1"/>
  <c r="G426" i="1"/>
  <c r="F425" i="1"/>
  <c r="K425" i="1"/>
  <c r="I425" i="1"/>
  <c r="H425" i="1"/>
  <c r="G425" i="1"/>
  <c r="F424" i="1"/>
  <c r="K424" i="1"/>
  <c r="I424" i="1"/>
  <c r="H424" i="1"/>
  <c r="G424" i="1"/>
  <c r="F423" i="1"/>
  <c r="K423" i="1"/>
  <c r="I423" i="1"/>
  <c r="H423" i="1"/>
  <c r="G423" i="1"/>
  <c r="F422" i="1"/>
  <c r="K422" i="1"/>
  <c r="I422" i="1"/>
  <c r="H422" i="1"/>
  <c r="G422" i="1"/>
  <c r="F421" i="1"/>
  <c r="K421" i="1"/>
  <c r="I421" i="1"/>
  <c r="H421" i="1"/>
  <c r="G421" i="1"/>
  <c r="F420" i="1"/>
  <c r="K420" i="1"/>
  <c r="I420" i="1"/>
  <c r="H420" i="1"/>
  <c r="G420" i="1"/>
  <c r="F419" i="1"/>
  <c r="K419" i="1"/>
  <c r="I419" i="1"/>
  <c r="H419" i="1"/>
  <c r="G419" i="1"/>
  <c r="F418" i="1"/>
  <c r="K418" i="1"/>
  <c r="I418" i="1"/>
  <c r="H418" i="1"/>
  <c r="G418" i="1"/>
  <c r="F417" i="1"/>
  <c r="K417" i="1"/>
  <c r="I417" i="1"/>
  <c r="H417" i="1"/>
  <c r="G417" i="1"/>
  <c r="F416" i="1"/>
  <c r="K416" i="1"/>
  <c r="I416" i="1"/>
  <c r="H416" i="1"/>
  <c r="G416" i="1"/>
  <c r="F415" i="1"/>
  <c r="K415" i="1"/>
  <c r="I415" i="1"/>
  <c r="H415" i="1"/>
  <c r="G415" i="1"/>
  <c r="F414" i="1"/>
  <c r="K414" i="1"/>
  <c r="I414" i="1"/>
  <c r="H414" i="1"/>
  <c r="G414" i="1"/>
  <c r="F413" i="1"/>
  <c r="K413" i="1"/>
  <c r="I413" i="1"/>
  <c r="H413" i="1"/>
  <c r="G413" i="1"/>
  <c r="F412" i="1"/>
  <c r="K412" i="1"/>
  <c r="I412" i="1"/>
  <c r="H412" i="1"/>
  <c r="G412" i="1"/>
  <c r="F411" i="1"/>
  <c r="K411" i="1"/>
  <c r="I411" i="1"/>
  <c r="H411" i="1"/>
  <c r="G411" i="1"/>
  <c r="F410" i="1"/>
  <c r="K410" i="1"/>
  <c r="I410" i="1"/>
  <c r="H410" i="1"/>
  <c r="G410" i="1"/>
  <c r="F409" i="1"/>
  <c r="K409" i="1"/>
  <c r="I409" i="1"/>
  <c r="H409" i="1"/>
  <c r="G409" i="1"/>
  <c r="F408" i="1"/>
  <c r="K408" i="1"/>
  <c r="I408" i="1"/>
  <c r="H408" i="1"/>
  <c r="G408" i="1"/>
  <c r="F407" i="1"/>
  <c r="K407" i="1"/>
  <c r="I407" i="1"/>
  <c r="H407" i="1"/>
  <c r="G407" i="1"/>
  <c r="F406" i="1"/>
  <c r="K406" i="1"/>
  <c r="I406" i="1"/>
  <c r="H406" i="1"/>
  <c r="G406" i="1"/>
  <c r="F405" i="1"/>
  <c r="K405" i="1"/>
  <c r="I405" i="1"/>
  <c r="H405" i="1"/>
  <c r="G405" i="1"/>
  <c r="F404" i="1"/>
  <c r="K404" i="1"/>
  <c r="I404" i="1"/>
  <c r="H404" i="1"/>
  <c r="G404" i="1"/>
  <c r="F403" i="1"/>
  <c r="K403" i="1"/>
  <c r="I403" i="1"/>
  <c r="H403" i="1"/>
  <c r="G403" i="1"/>
  <c r="F402" i="1"/>
  <c r="K402" i="1"/>
  <c r="I402" i="1"/>
  <c r="H402" i="1"/>
  <c r="G402" i="1"/>
  <c r="F401" i="1"/>
  <c r="K401" i="1"/>
  <c r="I401" i="1"/>
  <c r="H401" i="1"/>
  <c r="G401" i="1"/>
  <c r="F400" i="1"/>
  <c r="K400" i="1"/>
  <c r="I400" i="1"/>
  <c r="H400" i="1"/>
  <c r="G400" i="1"/>
  <c r="F399" i="1"/>
  <c r="K399" i="1"/>
  <c r="I399" i="1"/>
  <c r="H399" i="1"/>
  <c r="G399" i="1"/>
  <c r="F398" i="1"/>
  <c r="K398" i="1"/>
  <c r="I398" i="1"/>
  <c r="H398" i="1"/>
  <c r="G398" i="1"/>
  <c r="F397" i="1"/>
  <c r="K397" i="1"/>
  <c r="I397" i="1"/>
  <c r="H397" i="1"/>
  <c r="G397" i="1"/>
  <c r="F396" i="1"/>
  <c r="K396" i="1"/>
  <c r="I396" i="1"/>
  <c r="H396" i="1"/>
  <c r="G396" i="1"/>
  <c r="F395" i="1"/>
  <c r="K395" i="1"/>
  <c r="I395" i="1"/>
  <c r="H395" i="1"/>
  <c r="G395" i="1"/>
  <c r="F394" i="1"/>
  <c r="K394" i="1"/>
  <c r="I394" i="1"/>
  <c r="H394" i="1"/>
  <c r="G394" i="1"/>
  <c r="F393" i="1"/>
  <c r="K393" i="1"/>
  <c r="I393" i="1"/>
  <c r="H393" i="1"/>
  <c r="G393" i="1"/>
  <c r="F392" i="1"/>
  <c r="K392" i="1"/>
  <c r="I392" i="1"/>
  <c r="H392" i="1"/>
  <c r="G392" i="1"/>
  <c r="F391" i="1"/>
  <c r="K391" i="1"/>
  <c r="I391" i="1"/>
  <c r="H391" i="1"/>
  <c r="G391" i="1"/>
  <c r="F390" i="1"/>
  <c r="K390" i="1"/>
  <c r="I390" i="1"/>
  <c r="H390" i="1"/>
  <c r="G390" i="1"/>
  <c r="F389" i="1"/>
  <c r="K389" i="1"/>
  <c r="I389" i="1"/>
  <c r="H389" i="1"/>
  <c r="G389" i="1"/>
  <c r="F388" i="1"/>
  <c r="K388" i="1"/>
  <c r="I388" i="1"/>
  <c r="H388" i="1"/>
  <c r="G388" i="1"/>
  <c r="F387" i="1"/>
  <c r="K387" i="1"/>
  <c r="I387" i="1"/>
  <c r="H387" i="1"/>
  <c r="G387" i="1"/>
  <c r="F386" i="1"/>
  <c r="K386" i="1"/>
  <c r="I386" i="1"/>
  <c r="H386" i="1"/>
  <c r="G386" i="1"/>
  <c r="F385" i="1"/>
  <c r="K385" i="1"/>
  <c r="I385" i="1"/>
  <c r="H385" i="1"/>
  <c r="G385" i="1"/>
  <c r="F384" i="1"/>
  <c r="K384" i="1"/>
  <c r="I384" i="1"/>
  <c r="H384" i="1"/>
  <c r="G384" i="1"/>
  <c r="F383" i="1"/>
  <c r="K383" i="1"/>
  <c r="I383" i="1"/>
  <c r="H383" i="1"/>
  <c r="G383" i="1"/>
  <c r="F382" i="1"/>
  <c r="K382" i="1"/>
  <c r="I382" i="1"/>
  <c r="H382" i="1"/>
  <c r="G382" i="1"/>
  <c r="F381" i="1"/>
  <c r="K381" i="1"/>
  <c r="I381" i="1"/>
  <c r="H381" i="1"/>
  <c r="G381" i="1"/>
  <c r="F380" i="1"/>
  <c r="K380" i="1"/>
  <c r="I380" i="1"/>
  <c r="H380" i="1"/>
  <c r="G380" i="1"/>
  <c r="F379" i="1"/>
  <c r="K379" i="1"/>
  <c r="I379" i="1"/>
  <c r="H379" i="1"/>
  <c r="G379" i="1"/>
  <c r="F378" i="1"/>
  <c r="K378" i="1"/>
  <c r="I378" i="1"/>
  <c r="H378" i="1"/>
  <c r="G378" i="1"/>
  <c r="F377" i="1"/>
  <c r="K377" i="1"/>
  <c r="I377" i="1"/>
  <c r="H377" i="1"/>
  <c r="G377" i="1"/>
  <c r="F376" i="1"/>
  <c r="K376" i="1"/>
  <c r="I376" i="1"/>
  <c r="H376" i="1"/>
  <c r="G376" i="1"/>
  <c r="F375" i="1"/>
  <c r="K375" i="1"/>
  <c r="I375" i="1"/>
  <c r="H375" i="1"/>
  <c r="G375" i="1"/>
  <c r="F374" i="1"/>
  <c r="K374" i="1"/>
  <c r="I374" i="1"/>
  <c r="H374" i="1"/>
  <c r="G374" i="1"/>
  <c r="F373" i="1"/>
  <c r="K373" i="1"/>
  <c r="I373" i="1"/>
  <c r="H373" i="1"/>
  <c r="G373" i="1"/>
  <c r="F372" i="1"/>
  <c r="K372" i="1"/>
  <c r="I372" i="1"/>
  <c r="H372" i="1"/>
  <c r="G372" i="1"/>
  <c r="F371" i="1"/>
  <c r="K371" i="1"/>
  <c r="I371" i="1"/>
  <c r="H371" i="1"/>
  <c r="G371" i="1"/>
  <c r="F370" i="1"/>
  <c r="K370" i="1"/>
  <c r="I370" i="1"/>
  <c r="H370" i="1"/>
  <c r="G370" i="1"/>
  <c r="F369" i="1"/>
  <c r="K369" i="1"/>
  <c r="I369" i="1"/>
  <c r="H369" i="1"/>
  <c r="G369" i="1"/>
  <c r="F368" i="1"/>
  <c r="K368" i="1"/>
  <c r="I368" i="1"/>
  <c r="H368" i="1"/>
  <c r="G368" i="1"/>
  <c r="F367" i="1"/>
  <c r="K367" i="1"/>
  <c r="I367" i="1"/>
  <c r="H367" i="1"/>
  <c r="G367" i="1"/>
  <c r="F366" i="1"/>
  <c r="K366" i="1"/>
  <c r="I366" i="1"/>
  <c r="H366" i="1"/>
  <c r="G366" i="1"/>
  <c r="F365" i="1"/>
  <c r="K365" i="1"/>
  <c r="I365" i="1"/>
  <c r="H365" i="1"/>
  <c r="G365" i="1"/>
  <c r="F364" i="1"/>
  <c r="K364" i="1"/>
  <c r="I364" i="1"/>
  <c r="H364" i="1"/>
  <c r="G364" i="1"/>
  <c r="F363" i="1"/>
  <c r="K363" i="1"/>
  <c r="I363" i="1"/>
  <c r="H363" i="1"/>
  <c r="G363" i="1"/>
  <c r="F362" i="1"/>
  <c r="K362" i="1"/>
  <c r="I362" i="1"/>
  <c r="H362" i="1"/>
  <c r="G362" i="1"/>
  <c r="F361" i="1"/>
  <c r="K361" i="1"/>
  <c r="I361" i="1"/>
  <c r="H361" i="1"/>
  <c r="G361" i="1"/>
  <c r="F360" i="1"/>
  <c r="K360" i="1"/>
  <c r="I360" i="1"/>
  <c r="H360" i="1"/>
  <c r="G360" i="1"/>
  <c r="F359" i="1"/>
  <c r="K359" i="1"/>
  <c r="I359" i="1"/>
  <c r="H359" i="1"/>
  <c r="G359" i="1"/>
  <c r="F358" i="1"/>
  <c r="K358" i="1"/>
  <c r="I358" i="1"/>
  <c r="H358" i="1"/>
  <c r="G358" i="1"/>
  <c r="F357" i="1"/>
  <c r="K357" i="1"/>
  <c r="I357" i="1"/>
  <c r="H357" i="1"/>
  <c r="G357" i="1"/>
  <c r="F356" i="1"/>
  <c r="K356" i="1"/>
  <c r="I356" i="1"/>
  <c r="H356" i="1"/>
  <c r="G356" i="1"/>
  <c r="F355" i="1"/>
  <c r="K355" i="1"/>
  <c r="I355" i="1"/>
  <c r="H355" i="1"/>
  <c r="G355" i="1"/>
  <c r="F354" i="1"/>
  <c r="K354" i="1"/>
  <c r="I354" i="1"/>
  <c r="H354" i="1"/>
  <c r="G354" i="1"/>
  <c r="F353" i="1"/>
  <c r="K353" i="1"/>
  <c r="I353" i="1"/>
  <c r="H353" i="1"/>
  <c r="G353" i="1"/>
  <c r="F352" i="1"/>
  <c r="K352" i="1"/>
  <c r="I352" i="1"/>
  <c r="H352" i="1"/>
  <c r="G352" i="1"/>
  <c r="F351" i="1"/>
  <c r="K351" i="1"/>
  <c r="I351" i="1"/>
  <c r="H351" i="1"/>
  <c r="G351" i="1"/>
  <c r="F350" i="1"/>
  <c r="K350" i="1"/>
  <c r="I350" i="1"/>
  <c r="H350" i="1"/>
  <c r="G350" i="1"/>
  <c r="F349" i="1"/>
  <c r="K349" i="1"/>
  <c r="I349" i="1"/>
  <c r="H349" i="1"/>
  <c r="G349" i="1"/>
  <c r="F348" i="1"/>
  <c r="K348" i="1"/>
  <c r="I348" i="1"/>
  <c r="H348" i="1"/>
  <c r="G348" i="1"/>
  <c r="F347" i="1"/>
  <c r="K347" i="1"/>
  <c r="I347" i="1"/>
  <c r="H347" i="1"/>
  <c r="G347" i="1"/>
  <c r="F346" i="1"/>
  <c r="K346" i="1"/>
  <c r="I346" i="1"/>
  <c r="H346" i="1"/>
  <c r="G346" i="1"/>
  <c r="F345" i="1"/>
  <c r="K345" i="1"/>
  <c r="I345" i="1"/>
  <c r="H345" i="1"/>
  <c r="G345" i="1"/>
  <c r="F344" i="1"/>
  <c r="K344" i="1"/>
  <c r="I344" i="1"/>
  <c r="H344" i="1"/>
  <c r="G344" i="1"/>
  <c r="F343" i="1"/>
  <c r="K343" i="1"/>
  <c r="I343" i="1"/>
  <c r="H343" i="1"/>
  <c r="G343" i="1"/>
  <c r="F342" i="1"/>
  <c r="K342" i="1"/>
  <c r="I342" i="1"/>
  <c r="H342" i="1"/>
  <c r="G342" i="1"/>
  <c r="F341" i="1"/>
  <c r="K341" i="1"/>
  <c r="I341" i="1"/>
  <c r="H341" i="1"/>
  <c r="G341" i="1"/>
  <c r="F340" i="1"/>
  <c r="K340" i="1"/>
  <c r="I340" i="1"/>
  <c r="H340" i="1"/>
  <c r="G340" i="1"/>
  <c r="F339" i="1"/>
  <c r="K339" i="1"/>
  <c r="I339" i="1"/>
  <c r="H339" i="1"/>
  <c r="G339" i="1"/>
  <c r="F338" i="1"/>
  <c r="K338" i="1"/>
  <c r="I338" i="1"/>
  <c r="H338" i="1"/>
  <c r="G338" i="1"/>
  <c r="F337" i="1"/>
  <c r="K337" i="1"/>
  <c r="I337" i="1"/>
  <c r="H337" i="1"/>
  <c r="G337" i="1"/>
  <c r="F336" i="1"/>
  <c r="K336" i="1"/>
  <c r="I336" i="1"/>
  <c r="H336" i="1"/>
  <c r="G336" i="1"/>
  <c r="F335" i="1"/>
  <c r="K335" i="1"/>
  <c r="I335" i="1"/>
  <c r="H335" i="1"/>
  <c r="G335" i="1"/>
  <c r="F334" i="1"/>
  <c r="K334" i="1"/>
  <c r="I334" i="1"/>
  <c r="H334" i="1"/>
  <c r="G334" i="1"/>
  <c r="F333" i="1"/>
  <c r="K333" i="1"/>
  <c r="I333" i="1"/>
  <c r="H333" i="1"/>
  <c r="G333" i="1"/>
  <c r="F332" i="1"/>
  <c r="K332" i="1"/>
  <c r="I332" i="1"/>
  <c r="H332" i="1"/>
  <c r="G332" i="1"/>
  <c r="F331" i="1"/>
  <c r="K331" i="1"/>
  <c r="I331" i="1"/>
  <c r="H331" i="1"/>
  <c r="G331" i="1"/>
  <c r="F330" i="1"/>
  <c r="K330" i="1"/>
  <c r="I330" i="1"/>
  <c r="H330" i="1"/>
  <c r="G330" i="1"/>
  <c r="F329" i="1"/>
  <c r="K329" i="1"/>
  <c r="I329" i="1"/>
  <c r="H329" i="1"/>
  <c r="G329" i="1"/>
  <c r="F328" i="1"/>
  <c r="K328" i="1"/>
  <c r="I328" i="1"/>
  <c r="H328" i="1"/>
  <c r="G328" i="1"/>
  <c r="F327" i="1"/>
  <c r="K327" i="1"/>
  <c r="I327" i="1"/>
  <c r="H327" i="1"/>
  <c r="G327" i="1"/>
  <c r="F326" i="1"/>
  <c r="K326" i="1"/>
  <c r="I326" i="1"/>
  <c r="H326" i="1"/>
  <c r="G326" i="1"/>
  <c r="F325" i="1"/>
  <c r="K325" i="1"/>
  <c r="I325" i="1"/>
  <c r="H325" i="1"/>
  <c r="G325" i="1"/>
  <c r="F324" i="1"/>
  <c r="K324" i="1"/>
  <c r="I324" i="1"/>
  <c r="H324" i="1"/>
  <c r="G324" i="1"/>
  <c r="F323" i="1"/>
  <c r="K323" i="1"/>
  <c r="I323" i="1"/>
  <c r="H323" i="1"/>
  <c r="G323" i="1"/>
  <c r="F322" i="1"/>
  <c r="K322" i="1"/>
  <c r="I322" i="1"/>
  <c r="H322" i="1"/>
  <c r="G322" i="1"/>
  <c r="F321" i="1"/>
  <c r="K321" i="1"/>
  <c r="I321" i="1"/>
  <c r="H321" i="1"/>
  <c r="G321" i="1"/>
  <c r="F320" i="1"/>
  <c r="K320" i="1"/>
  <c r="I320" i="1"/>
  <c r="H320" i="1"/>
  <c r="G320" i="1"/>
  <c r="F319" i="1"/>
  <c r="K319" i="1"/>
  <c r="I319" i="1"/>
  <c r="H319" i="1"/>
  <c r="G319" i="1"/>
  <c r="F318" i="1"/>
  <c r="K318" i="1"/>
  <c r="I318" i="1"/>
  <c r="H318" i="1"/>
  <c r="G318" i="1"/>
  <c r="F317" i="1"/>
  <c r="K317" i="1"/>
  <c r="I317" i="1"/>
  <c r="H317" i="1"/>
  <c r="G317" i="1"/>
  <c r="F316" i="1"/>
  <c r="K316" i="1"/>
  <c r="I316" i="1"/>
  <c r="H316" i="1"/>
  <c r="G316" i="1"/>
  <c r="F315" i="1"/>
  <c r="K315" i="1"/>
  <c r="I315" i="1"/>
  <c r="H315" i="1"/>
  <c r="G315" i="1"/>
  <c r="F314" i="1"/>
  <c r="K314" i="1"/>
  <c r="I314" i="1"/>
  <c r="H314" i="1"/>
  <c r="G314" i="1"/>
  <c r="F313" i="1"/>
  <c r="K313" i="1"/>
  <c r="I313" i="1"/>
  <c r="H313" i="1"/>
  <c r="G313" i="1"/>
  <c r="F312" i="1"/>
  <c r="K312" i="1"/>
  <c r="I312" i="1"/>
  <c r="H312" i="1"/>
  <c r="G312" i="1"/>
  <c r="F311" i="1"/>
  <c r="K311" i="1"/>
  <c r="I311" i="1"/>
  <c r="H311" i="1"/>
  <c r="G311" i="1"/>
  <c r="F310" i="1"/>
  <c r="K310" i="1"/>
  <c r="I310" i="1"/>
  <c r="H310" i="1"/>
  <c r="G310" i="1"/>
  <c r="F309" i="1"/>
  <c r="K309" i="1"/>
  <c r="I309" i="1"/>
  <c r="H309" i="1"/>
  <c r="G309" i="1"/>
  <c r="F308" i="1"/>
  <c r="K308" i="1"/>
  <c r="I308" i="1"/>
  <c r="H308" i="1"/>
  <c r="G308" i="1"/>
  <c r="F307" i="1"/>
  <c r="K307" i="1"/>
  <c r="I307" i="1"/>
  <c r="H307" i="1"/>
  <c r="G307" i="1"/>
  <c r="F306" i="1"/>
  <c r="K306" i="1"/>
  <c r="I306" i="1"/>
  <c r="H306" i="1"/>
  <c r="G306" i="1"/>
  <c r="F305" i="1"/>
  <c r="K305" i="1"/>
  <c r="I305" i="1"/>
  <c r="H305" i="1"/>
  <c r="G305" i="1"/>
  <c r="F304" i="1"/>
  <c r="K304" i="1"/>
  <c r="I304" i="1"/>
  <c r="H304" i="1"/>
  <c r="G304" i="1"/>
  <c r="F303" i="1"/>
  <c r="K303" i="1"/>
  <c r="I303" i="1"/>
  <c r="H303" i="1"/>
  <c r="G303" i="1"/>
  <c r="F302" i="1"/>
  <c r="K302" i="1"/>
  <c r="I302" i="1"/>
  <c r="H302" i="1"/>
  <c r="G302" i="1"/>
  <c r="F301" i="1"/>
  <c r="K301" i="1"/>
  <c r="I301" i="1"/>
  <c r="H301" i="1"/>
  <c r="G301" i="1"/>
  <c r="F300" i="1"/>
  <c r="K300" i="1"/>
  <c r="I300" i="1"/>
  <c r="H300" i="1"/>
  <c r="G300" i="1"/>
  <c r="F299" i="1"/>
  <c r="K299" i="1"/>
  <c r="I299" i="1"/>
  <c r="H299" i="1"/>
  <c r="G299" i="1"/>
  <c r="F298" i="1"/>
  <c r="K298" i="1"/>
  <c r="I298" i="1"/>
  <c r="H298" i="1"/>
  <c r="G298" i="1"/>
  <c r="F297" i="1"/>
  <c r="K297" i="1"/>
  <c r="I297" i="1"/>
  <c r="H297" i="1"/>
  <c r="G297" i="1"/>
  <c r="F296" i="1"/>
  <c r="K296" i="1"/>
  <c r="I296" i="1"/>
  <c r="H296" i="1"/>
  <c r="G296" i="1"/>
  <c r="F295" i="1"/>
  <c r="K295" i="1"/>
  <c r="I295" i="1"/>
  <c r="H295" i="1"/>
  <c r="G295" i="1"/>
  <c r="F294" i="1"/>
  <c r="K294" i="1"/>
  <c r="I294" i="1"/>
  <c r="H294" i="1"/>
  <c r="G294" i="1"/>
  <c r="F293" i="1"/>
  <c r="K293" i="1"/>
  <c r="I293" i="1"/>
  <c r="H293" i="1"/>
  <c r="G293" i="1"/>
  <c r="F292" i="1"/>
  <c r="K292" i="1"/>
  <c r="I292" i="1"/>
  <c r="H292" i="1"/>
  <c r="G292" i="1"/>
  <c r="F291" i="1"/>
  <c r="K291" i="1"/>
  <c r="I291" i="1"/>
  <c r="H291" i="1"/>
  <c r="G291" i="1"/>
  <c r="F290" i="1"/>
  <c r="K290" i="1"/>
  <c r="I290" i="1"/>
  <c r="H290" i="1"/>
  <c r="G290" i="1"/>
  <c r="F289" i="1"/>
  <c r="K289" i="1"/>
  <c r="I289" i="1"/>
  <c r="H289" i="1"/>
  <c r="G289" i="1"/>
  <c r="F288" i="1"/>
  <c r="K288" i="1"/>
  <c r="I288" i="1"/>
  <c r="H288" i="1"/>
  <c r="G288" i="1"/>
  <c r="F287" i="1"/>
  <c r="K287" i="1"/>
  <c r="I287" i="1"/>
  <c r="H287" i="1"/>
  <c r="G287" i="1"/>
  <c r="F286" i="1"/>
  <c r="K286" i="1"/>
  <c r="I286" i="1"/>
  <c r="H286" i="1"/>
  <c r="G286" i="1"/>
  <c r="F285" i="1"/>
  <c r="K285" i="1"/>
  <c r="I285" i="1"/>
  <c r="H285" i="1"/>
  <c r="G285" i="1"/>
  <c r="F284" i="1"/>
  <c r="K284" i="1"/>
  <c r="I284" i="1"/>
  <c r="H284" i="1"/>
  <c r="G284" i="1"/>
  <c r="F283" i="1"/>
  <c r="K283" i="1"/>
  <c r="I283" i="1"/>
  <c r="H283" i="1"/>
  <c r="G283" i="1"/>
  <c r="F282" i="1"/>
  <c r="K282" i="1"/>
  <c r="I282" i="1"/>
  <c r="H282" i="1"/>
  <c r="G282" i="1"/>
  <c r="F281" i="1"/>
  <c r="K281" i="1"/>
  <c r="I281" i="1"/>
  <c r="H281" i="1"/>
  <c r="G281" i="1"/>
  <c r="F280" i="1"/>
  <c r="K280" i="1"/>
  <c r="I280" i="1"/>
  <c r="H280" i="1"/>
  <c r="G280" i="1"/>
  <c r="F279" i="1"/>
  <c r="K279" i="1"/>
  <c r="I279" i="1"/>
  <c r="H279" i="1"/>
  <c r="G279" i="1"/>
  <c r="F278" i="1"/>
  <c r="K278" i="1"/>
  <c r="I278" i="1"/>
  <c r="H278" i="1"/>
  <c r="G278" i="1"/>
  <c r="F277" i="1"/>
  <c r="K277" i="1"/>
  <c r="I277" i="1"/>
  <c r="H277" i="1"/>
  <c r="G277" i="1"/>
  <c r="F276" i="1"/>
  <c r="K276" i="1"/>
  <c r="I276" i="1"/>
  <c r="H276" i="1"/>
  <c r="G276" i="1"/>
  <c r="F275" i="1"/>
  <c r="K275" i="1"/>
  <c r="I275" i="1"/>
  <c r="H275" i="1"/>
  <c r="G275" i="1"/>
  <c r="F274" i="1"/>
  <c r="K274" i="1"/>
  <c r="I274" i="1"/>
  <c r="H274" i="1"/>
  <c r="G274" i="1"/>
  <c r="F273" i="1"/>
  <c r="K273" i="1"/>
  <c r="I273" i="1"/>
  <c r="H273" i="1"/>
  <c r="G273" i="1"/>
  <c r="F272" i="1"/>
  <c r="K272" i="1"/>
  <c r="I272" i="1"/>
  <c r="H272" i="1"/>
  <c r="G272" i="1"/>
  <c r="F271" i="1"/>
  <c r="K271" i="1"/>
  <c r="I271" i="1"/>
  <c r="H271" i="1"/>
  <c r="G271" i="1"/>
  <c r="F270" i="1"/>
  <c r="K270" i="1"/>
  <c r="I270" i="1"/>
  <c r="H270" i="1"/>
  <c r="G270" i="1"/>
  <c r="F269" i="1"/>
  <c r="K269" i="1"/>
  <c r="I269" i="1"/>
  <c r="H269" i="1"/>
  <c r="G269" i="1"/>
  <c r="F268" i="1"/>
  <c r="K268" i="1"/>
  <c r="I268" i="1"/>
  <c r="H268" i="1"/>
  <c r="G268" i="1"/>
  <c r="F267" i="1"/>
  <c r="K267" i="1"/>
  <c r="I267" i="1"/>
  <c r="H267" i="1"/>
  <c r="G267" i="1"/>
  <c r="F266" i="1"/>
  <c r="K266" i="1"/>
  <c r="I266" i="1"/>
  <c r="H266" i="1"/>
  <c r="G266" i="1"/>
  <c r="F265" i="1"/>
  <c r="K265" i="1"/>
  <c r="I265" i="1"/>
  <c r="H265" i="1"/>
  <c r="G265" i="1"/>
  <c r="F264" i="1"/>
  <c r="K264" i="1"/>
  <c r="I264" i="1"/>
  <c r="H264" i="1"/>
  <c r="G264" i="1"/>
  <c r="F263" i="1"/>
  <c r="K263" i="1"/>
  <c r="I263" i="1"/>
  <c r="H263" i="1"/>
  <c r="G263" i="1"/>
  <c r="F262" i="1"/>
  <c r="K262" i="1"/>
  <c r="I262" i="1"/>
  <c r="H262" i="1"/>
  <c r="G262" i="1"/>
  <c r="F261" i="1"/>
  <c r="K261" i="1"/>
  <c r="I261" i="1"/>
  <c r="H261" i="1"/>
  <c r="G261" i="1"/>
  <c r="F260" i="1"/>
  <c r="K260" i="1"/>
  <c r="I260" i="1"/>
  <c r="H260" i="1"/>
  <c r="G260" i="1"/>
  <c r="F259" i="1"/>
  <c r="K259" i="1"/>
  <c r="I259" i="1"/>
  <c r="H259" i="1"/>
  <c r="G259" i="1"/>
  <c r="F258" i="1"/>
  <c r="K258" i="1"/>
  <c r="I258" i="1"/>
  <c r="H258" i="1"/>
  <c r="G258" i="1"/>
  <c r="F257" i="1"/>
  <c r="K257" i="1"/>
  <c r="I257" i="1"/>
  <c r="H257" i="1"/>
  <c r="G257" i="1"/>
  <c r="F256" i="1"/>
  <c r="K256" i="1"/>
  <c r="I256" i="1"/>
  <c r="H256" i="1"/>
  <c r="G256" i="1"/>
  <c r="F255" i="1"/>
  <c r="K255" i="1"/>
  <c r="I255" i="1"/>
  <c r="H255" i="1"/>
  <c r="G255" i="1"/>
  <c r="F254" i="1"/>
  <c r="K254" i="1"/>
  <c r="I254" i="1"/>
  <c r="H254" i="1"/>
  <c r="G254" i="1"/>
  <c r="F253" i="1"/>
  <c r="K253" i="1"/>
  <c r="I253" i="1"/>
  <c r="H253" i="1"/>
  <c r="G253" i="1"/>
  <c r="F252" i="1"/>
  <c r="K252" i="1"/>
  <c r="I252" i="1"/>
  <c r="H252" i="1"/>
  <c r="G252" i="1"/>
  <c r="F251" i="1"/>
  <c r="K251" i="1"/>
  <c r="I251" i="1"/>
  <c r="H251" i="1"/>
  <c r="G251" i="1"/>
  <c r="F250" i="1"/>
  <c r="K250" i="1"/>
  <c r="I250" i="1"/>
  <c r="H250" i="1"/>
  <c r="G250" i="1"/>
  <c r="F249" i="1"/>
  <c r="K249" i="1"/>
  <c r="I249" i="1"/>
  <c r="H249" i="1"/>
  <c r="G249" i="1"/>
  <c r="F248" i="1"/>
  <c r="K248" i="1"/>
  <c r="I248" i="1"/>
  <c r="H248" i="1"/>
  <c r="G248" i="1"/>
  <c r="F247" i="1"/>
  <c r="K247" i="1"/>
  <c r="I247" i="1"/>
  <c r="H247" i="1"/>
  <c r="G247" i="1"/>
  <c r="F246" i="1"/>
  <c r="K246" i="1"/>
  <c r="I246" i="1"/>
  <c r="H246" i="1"/>
  <c r="G246" i="1"/>
  <c r="F245" i="1"/>
  <c r="K245" i="1"/>
  <c r="I245" i="1"/>
  <c r="H245" i="1"/>
  <c r="G245" i="1"/>
  <c r="F244" i="1"/>
  <c r="K244" i="1"/>
  <c r="I244" i="1"/>
  <c r="H244" i="1"/>
  <c r="G244" i="1"/>
  <c r="F243" i="1"/>
  <c r="K243" i="1"/>
  <c r="I243" i="1"/>
  <c r="H243" i="1"/>
  <c r="G243" i="1"/>
  <c r="F242" i="1"/>
  <c r="K242" i="1"/>
  <c r="I242" i="1"/>
  <c r="H242" i="1"/>
  <c r="G242" i="1"/>
  <c r="F241" i="1"/>
  <c r="K241" i="1"/>
  <c r="I241" i="1"/>
  <c r="H241" i="1"/>
  <c r="G241" i="1"/>
  <c r="F240" i="1"/>
  <c r="K240" i="1"/>
  <c r="I240" i="1"/>
  <c r="H240" i="1"/>
  <c r="G240" i="1"/>
  <c r="F239" i="1"/>
  <c r="K239" i="1"/>
  <c r="I239" i="1"/>
  <c r="H239" i="1"/>
  <c r="G239" i="1"/>
  <c r="F238" i="1"/>
  <c r="K238" i="1"/>
  <c r="I238" i="1"/>
  <c r="H238" i="1"/>
  <c r="G238" i="1"/>
  <c r="F237" i="1"/>
  <c r="K237" i="1"/>
  <c r="I237" i="1"/>
  <c r="H237" i="1"/>
  <c r="G237" i="1"/>
  <c r="F236" i="1"/>
  <c r="K236" i="1"/>
  <c r="I236" i="1"/>
  <c r="H236" i="1"/>
  <c r="G236" i="1"/>
  <c r="F235" i="1"/>
  <c r="K235" i="1"/>
  <c r="I235" i="1"/>
  <c r="H235" i="1"/>
  <c r="G235" i="1"/>
  <c r="F234" i="1"/>
  <c r="K234" i="1"/>
  <c r="I234" i="1"/>
  <c r="H234" i="1"/>
  <c r="G234" i="1"/>
  <c r="F233" i="1"/>
  <c r="K233" i="1"/>
  <c r="I233" i="1"/>
  <c r="H233" i="1"/>
  <c r="G233" i="1"/>
  <c r="F232" i="1"/>
  <c r="K232" i="1"/>
  <c r="I232" i="1"/>
  <c r="H232" i="1"/>
  <c r="G232" i="1"/>
  <c r="F231" i="1"/>
  <c r="K231" i="1"/>
  <c r="I231" i="1"/>
  <c r="H231" i="1"/>
  <c r="G231" i="1"/>
  <c r="F230" i="1"/>
  <c r="K230" i="1"/>
  <c r="I230" i="1"/>
  <c r="H230" i="1"/>
  <c r="G230" i="1"/>
  <c r="F229" i="1"/>
  <c r="K229" i="1"/>
  <c r="I229" i="1"/>
  <c r="H229" i="1"/>
  <c r="G229" i="1"/>
  <c r="F228" i="1"/>
  <c r="K228" i="1"/>
  <c r="I228" i="1"/>
  <c r="H228" i="1"/>
  <c r="G228" i="1"/>
  <c r="F227" i="1"/>
  <c r="K227" i="1"/>
  <c r="I227" i="1"/>
  <c r="H227" i="1"/>
  <c r="G227" i="1"/>
  <c r="F226" i="1"/>
  <c r="K226" i="1"/>
  <c r="I226" i="1"/>
  <c r="H226" i="1"/>
  <c r="G226" i="1"/>
  <c r="F225" i="1"/>
  <c r="K225" i="1"/>
  <c r="I225" i="1"/>
  <c r="H225" i="1"/>
  <c r="G225" i="1"/>
  <c r="F224" i="1"/>
  <c r="K224" i="1"/>
  <c r="I224" i="1"/>
  <c r="H224" i="1"/>
  <c r="G224" i="1"/>
  <c r="F223" i="1"/>
  <c r="K223" i="1"/>
  <c r="I223" i="1"/>
  <c r="H223" i="1"/>
  <c r="G223" i="1"/>
  <c r="F222" i="1"/>
  <c r="K222" i="1"/>
  <c r="I222" i="1"/>
  <c r="H222" i="1"/>
  <c r="G222" i="1"/>
  <c r="F221" i="1"/>
  <c r="K221" i="1"/>
  <c r="I221" i="1"/>
  <c r="H221" i="1"/>
  <c r="G221" i="1"/>
  <c r="F220" i="1"/>
  <c r="K220" i="1"/>
  <c r="I220" i="1"/>
  <c r="H220" i="1"/>
  <c r="G220" i="1"/>
  <c r="F219" i="1"/>
  <c r="K219" i="1"/>
  <c r="I219" i="1"/>
  <c r="H219" i="1"/>
  <c r="G219" i="1"/>
  <c r="F218" i="1"/>
  <c r="K218" i="1"/>
  <c r="I218" i="1"/>
  <c r="H218" i="1"/>
  <c r="G218" i="1"/>
  <c r="F217" i="1"/>
  <c r="K217" i="1"/>
  <c r="I217" i="1"/>
  <c r="H217" i="1"/>
  <c r="G217" i="1"/>
  <c r="F216" i="1"/>
  <c r="K216" i="1"/>
  <c r="I216" i="1"/>
  <c r="H216" i="1"/>
  <c r="G216" i="1"/>
  <c r="F215" i="1"/>
  <c r="K215" i="1"/>
  <c r="I215" i="1"/>
  <c r="H215" i="1"/>
  <c r="G215" i="1"/>
  <c r="F214" i="1"/>
  <c r="K214" i="1"/>
  <c r="I214" i="1"/>
  <c r="H214" i="1"/>
  <c r="G214" i="1"/>
  <c r="F213" i="1"/>
  <c r="K213" i="1"/>
  <c r="I213" i="1"/>
  <c r="H213" i="1"/>
  <c r="G213" i="1"/>
  <c r="F212" i="1"/>
  <c r="K212" i="1"/>
  <c r="I212" i="1"/>
  <c r="H212" i="1"/>
  <c r="G212" i="1"/>
  <c r="F211" i="1"/>
  <c r="K211" i="1"/>
  <c r="I211" i="1"/>
  <c r="H211" i="1"/>
  <c r="G211" i="1"/>
  <c r="F210" i="1"/>
  <c r="K210" i="1"/>
  <c r="I210" i="1"/>
  <c r="H210" i="1"/>
  <c r="G210" i="1"/>
  <c r="F209" i="1"/>
  <c r="K209" i="1"/>
  <c r="I209" i="1"/>
  <c r="H209" i="1"/>
  <c r="G209" i="1"/>
  <c r="F208" i="1"/>
  <c r="K208" i="1"/>
  <c r="I208" i="1"/>
  <c r="H208" i="1"/>
  <c r="G208" i="1"/>
  <c r="F207" i="1"/>
  <c r="K207" i="1"/>
  <c r="I207" i="1"/>
  <c r="H207" i="1"/>
  <c r="G207" i="1"/>
  <c r="F206" i="1"/>
  <c r="K206" i="1"/>
  <c r="I206" i="1"/>
  <c r="H206" i="1"/>
  <c r="G206" i="1"/>
  <c r="F205" i="1"/>
  <c r="K205" i="1"/>
  <c r="I205" i="1"/>
  <c r="H205" i="1"/>
  <c r="G205" i="1"/>
  <c r="F204" i="1"/>
  <c r="K204" i="1"/>
  <c r="I204" i="1"/>
  <c r="H204" i="1"/>
  <c r="G204" i="1"/>
  <c r="F203" i="1"/>
  <c r="K203" i="1"/>
  <c r="I203" i="1"/>
  <c r="H203" i="1"/>
  <c r="G203" i="1"/>
  <c r="F202" i="1"/>
  <c r="K202" i="1"/>
  <c r="I202" i="1"/>
  <c r="H202" i="1"/>
  <c r="G202" i="1"/>
  <c r="F201" i="1"/>
  <c r="K201" i="1"/>
  <c r="I201" i="1"/>
  <c r="H201" i="1"/>
  <c r="G201" i="1"/>
  <c r="F200" i="1"/>
  <c r="K200" i="1"/>
  <c r="I200" i="1"/>
  <c r="H200" i="1"/>
  <c r="G200" i="1"/>
  <c r="F199" i="1"/>
  <c r="K199" i="1"/>
  <c r="I199" i="1"/>
  <c r="H199" i="1"/>
  <c r="G199" i="1"/>
  <c r="F198" i="1"/>
  <c r="K198" i="1"/>
  <c r="I198" i="1"/>
  <c r="H198" i="1"/>
  <c r="G198" i="1"/>
  <c r="F197" i="1"/>
  <c r="K197" i="1"/>
  <c r="I197" i="1"/>
  <c r="H197" i="1"/>
  <c r="G197" i="1"/>
  <c r="F196" i="1"/>
  <c r="K196" i="1"/>
  <c r="I196" i="1"/>
  <c r="H196" i="1"/>
  <c r="G196" i="1"/>
  <c r="F195" i="1"/>
  <c r="K195" i="1"/>
  <c r="I195" i="1"/>
  <c r="H195" i="1"/>
  <c r="G195" i="1"/>
  <c r="F194" i="1"/>
  <c r="K194" i="1"/>
  <c r="I194" i="1"/>
  <c r="H194" i="1"/>
  <c r="G194" i="1"/>
  <c r="F193" i="1"/>
  <c r="K193" i="1"/>
  <c r="I193" i="1"/>
  <c r="H193" i="1"/>
  <c r="G193" i="1"/>
  <c r="F192" i="1"/>
  <c r="K192" i="1"/>
  <c r="I192" i="1"/>
  <c r="H192" i="1"/>
  <c r="G192" i="1"/>
  <c r="F191" i="1"/>
  <c r="K191" i="1"/>
  <c r="I191" i="1"/>
  <c r="H191" i="1"/>
  <c r="G191" i="1"/>
  <c r="F190" i="1"/>
  <c r="K190" i="1"/>
  <c r="I190" i="1"/>
  <c r="H190" i="1"/>
  <c r="G190" i="1"/>
  <c r="F189" i="1"/>
  <c r="K189" i="1"/>
  <c r="I189" i="1"/>
  <c r="H189" i="1"/>
  <c r="G189" i="1"/>
  <c r="F188" i="1"/>
  <c r="K188" i="1"/>
  <c r="I188" i="1"/>
  <c r="H188" i="1"/>
  <c r="G188" i="1"/>
  <c r="F187" i="1"/>
  <c r="K187" i="1"/>
  <c r="I187" i="1"/>
  <c r="H187" i="1"/>
  <c r="G187" i="1"/>
  <c r="F186" i="1"/>
  <c r="K186" i="1"/>
  <c r="I186" i="1"/>
  <c r="H186" i="1"/>
  <c r="G186" i="1"/>
  <c r="F185" i="1"/>
  <c r="K185" i="1"/>
  <c r="I185" i="1"/>
  <c r="H185" i="1"/>
  <c r="G185" i="1"/>
  <c r="F184" i="1"/>
  <c r="K184" i="1"/>
  <c r="I184" i="1"/>
  <c r="H184" i="1"/>
  <c r="G184" i="1"/>
  <c r="F183" i="1"/>
  <c r="K183" i="1"/>
  <c r="I183" i="1"/>
  <c r="H183" i="1"/>
  <c r="G183" i="1"/>
  <c r="F182" i="1"/>
  <c r="K182" i="1"/>
  <c r="I182" i="1"/>
  <c r="H182" i="1"/>
  <c r="G182" i="1"/>
  <c r="F181" i="1"/>
  <c r="K181" i="1"/>
  <c r="I181" i="1"/>
  <c r="H181" i="1"/>
  <c r="G181" i="1"/>
  <c r="F180" i="1"/>
  <c r="K180" i="1"/>
  <c r="I180" i="1"/>
  <c r="H180" i="1"/>
  <c r="G180" i="1"/>
  <c r="F179" i="1"/>
  <c r="K179" i="1"/>
  <c r="I179" i="1"/>
  <c r="H179" i="1"/>
  <c r="G179" i="1"/>
  <c r="F178" i="1"/>
  <c r="K178" i="1"/>
  <c r="I178" i="1"/>
  <c r="H178" i="1"/>
  <c r="G178" i="1"/>
  <c r="F177" i="1"/>
  <c r="K177" i="1"/>
  <c r="I177" i="1"/>
  <c r="H177" i="1"/>
  <c r="G177" i="1"/>
  <c r="F176" i="1"/>
  <c r="K176" i="1"/>
  <c r="I176" i="1"/>
  <c r="H176" i="1"/>
  <c r="G176" i="1"/>
  <c r="F175" i="1"/>
  <c r="K175" i="1"/>
  <c r="I175" i="1"/>
  <c r="H175" i="1"/>
  <c r="G175" i="1"/>
  <c r="F174" i="1"/>
  <c r="K174" i="1"/>
  <c r="I174" i="1"/>
  <c r="H174" i="1"/>
  <c r="G174" i="1"/>
  <c r="F173" i="1"/>
  <c r="K173" i="1"/>
  <c r="I173" i="1"/>
  <c r="H173" i="1"/>
  <c r="G173" i="1"/>
  <c r="F172" i="1"/>
  <c r="K172" i="1"/>
  <c r="I172" i="1"/>
  <c r="H172" i="1"/>
  <c r="G172" i="1"/>
  <c r="F171" i="1"/>
  <c r="K171" i="1"/>
  <c r="I171" i="1"/>
  <c r="H171" i="1"/>
  <c r="G171" i="1"/>
  <c r="F170" i="1"/>
  <c r="K170" i="1"/>
  <c r="I170" i="1"/>
  <c r="H170" i="1"/>
  <c r="G170" i="1"/>
  <c r="F169" i="1"/>
  <c r="K169" i="1"/>
  <c r="I169" i="1"/>
  <c r="H169" i="1"/>
  <c r="G169" i="1"/>
  <c r="F168" i="1"/>
  <c r="K168" i="1"/>
  <c r="I168" i="1"/>
  <c r="H168" i="1"/>
  <c r="G168" i="1"/>
  <c r="F167" i="1"/>
  <c r="K167" i="1"/>
  <c r="I167" i="1"/>
  <c r="H167" i="1"/>
  <c r="G167" i="1"/>
  <c r="F166" i="1"/>
  <c r="K166" i="1"/>
  <c r="I166" i="1"/>
  <c r="H166" i="1"/>
  <c r="G166" i="1"/>
  <c r="F165" i="1"/>
  <c r="K165" i="1"/>
  <c r="I165" i="1"/>
  <c r="H165" i="1"/>
  <c r="G165" i="1"/>
  <c r="F164" i="1"/>
  <c r="K164" i="1"/>
  <c r="I164" i="1"/>
  <c r="H164" i="1"/>
  <c r="G164" i="1"/>
  <c r="F163" i="1"/>
  <c r="K163" i="1"/>
  <c r="I163" i="1"/>
  <c r="H163" i="1"/>
  <c r="G163" i="1"/>
  <c r="F162" i="1"/>
  <c r="K162" i="1"/>
  <c r="I162" i="1"/>
  <c r="H162" i="1"/>
  <c r="G162" i="1"/>
  <c r="F161" i="1"/>
  <c r="K161" i="1"/>
  <c r="I161" i="1"/>
  <c r="H161" i="1"/>
  <c r="G161" i="1"/>
  <c r="F160" i="1"/>
  <c r="K160" i="1"/>
  <c r="I160" i="1"/>
  <c r="H160" i="1"/>
  <c r="G160" i="1"/>
  <c r="F159" i="1"/>
  <c r="K159" i="1"/>
  <c r="I159" i="1"/>
  <c r="H159" i="1"/>
  <c r="G159" i="1"/>
  <c r="F158" i="1"/>
  <c r="K158" i="1"/>
  <c r="I158" i="1"/>
  <c r="H158" i="1"/>
  <c r="G158" i="1"/>
  <c r="F157" i="1"/>
  <c r="K157" i="1"/>
  <c r="I157" i="1"/>
  <c r="H157" i="1"/>
  <c r="G157" i="1"/>
  <c r="F156" i="1"/>
  <c r="K156" i="1"/>
  <c r="I156" i="1"/>
  <c r="H156" i="1"/>
  <c r="G156" i="1"/>
  <c r="F155" i="1"/>
  <c r="K155" i="1"/>
  <c r="I155" i="1"/>
  <c r="H155" i="1"/>
  <c r="G155" i="1"/>
  <c r="F154" i="1"/>
  <c r="K154" i="1"/>
  <c r="I154" i="1"/>
  <c r="H154" i="1"/>
  <c r="G154" i="1"/>
  <c r="F153" i="1"/>
  <c r="K153" i="1"/>
  <c r="I153" i="1"/>
  <c r="H153" i="1"/>
  <c r="G153" i="1"/>
  <c r="F152" i="1"/>
  <c r="K152" i="1"/>
  <c r="I152" i="1"/>
  <c r="H152" i="1"/>
  <c r="G152" i="1"/>
  <c r="F151" i="1"/>
  <c r="K151" i="1"/>
  <c r="I151" i="1"/>
  <c r="H151" i="1"/>
  <c r="G151" i="1"/>
  <c r="F150" i="1"/>
  <c r="K150" i="1"/>
  <c r="I150" i="1"/>
  <c r="H150" i="1"/>
  <c r="G150" i="1"/>
  <c r="F149" i="1"/>
  <c r="K149" i="1"/>
  <c r="I149" i="1"/>
  <c r="H149" i="1"/>
  <c r="G149" i="1"/>
  <c r="F148" i="1"/>
  <c r="K148" i="1"/>
  <c r="I148" i="1"/>
  <c r="H148" i="1"/>
  <c r="G148" i="1"/>
  <c r="F147" i="1"/>
  <c r="K147" i="1"/>
  <c r="I147" i="1"/>
  <c r="H147" i="1"/>
  <c r="G147" i="1"/>
  <c r="F146" i="1"/>
  <c r="K146" i="1"/>
  <c r="I146" i="1"/>
  <c r="H146" i="1"/>
  <c r="G146" i="1"/>
  <c r="F145" i="1"/>
  <c r="K145" i="1"/>
  <c r="I145" i="1"/>
  <c r="H145" i="1"/>
  <c r="G145" i="1"/>
  <c r="F144" i="1"/>
  <c r="K144" i="1"/>
  <c r="I144" i="1"/>
  <c r="H144" i="1"/>
  <c r="G144" i="1"/>
  <c r="F143" i="1"/>
  <c r="K143" i="1"/>
  <c r="I143" i="1"/>
  <c r="H143" i="1"/>
  <c r="G143" i="1"/>
  <c r="F142" i="1"/>
  <c r="K142" i="1"/>
  <c r="I142" i="1"/>
  <c r="H142" i="1"/>
  <c r="G142" i="1"/>
  <c r="F141" i="1"/>
  <c r="K141" i="1"/>
  <c r="I141" i="1"/>
  <c r="H141" i="1"/>
  <c r="G141" i="1"/>
  <c r="F140" i="1"/>
  <c r="K140" i="1"/>
  <c r="I140" i="1"/>
  <c r="H140" i="1"/>
  <c r="G140" i="1"/>
  <c r="F139" i="1"/>
  <c r="K139" i="1"/>
  <c r="I139" i="1"/>
  <c r="H139" i="1"/>
  <c r="G139" i="1"/>
  <c r="F138" i="1"/>
  <c r="K138" i="1"/>
  <c r="I138" i="1"/>
  <c r="H138" i="1"/>
  <c r="G138" i="1"/>
  <c r="F137" i="1"/>
  <c r="K137" i="1"/>
  <c r="I137" i="1"/>
  <c r="H137" i="1"/>
  <c r="G137" i="1"/>
  <c r="F136" i="1"/>
  <c r="K136" i="1"/>
  <c r="I136" i="1"/>
  <c r="H136" i="1"/>
  <c r="G136" i="1"/>
  <c r="F135" i="1"/>
  <c r="K135" i="1"/>
  <c r="I135" i="1"/>
  <c r="H135" i="1"/>
  <c r="G135" i="1"/>
  <c r="F134" i="1"/>
  <c r="K134" i="1"/>
  <c r="I134" i="1"/>
  <c r="H134" i="1"/>
  <c r="G134" i="1"/>
  <c r="F133" i="1"/>
  <c r="K133" i="1"/>
  <c r="I133" i="1"/>
  <c r="H133" i="1"/>
  <c r="G133" i="1"/>
  <c r="F132" i="1"/>
  <c r="K132" i="1"/>
  <c r="I132" i="1"/>
  <c r="H132" i="1"/>
  <c r="G132" i="1"/>
  <c r="F131" i="1"/>
  <c r="K131" i="1"/>
  <c r="I131" i="1"/>
  <c r="H131" i="1"/>
  <c r="G131" i="1"/>
  <c r="F130" i="1"/>
  <c r="K130" i="1"/>
  <c r="I130" i="1"/>
  <c r="H130" i="1"/>
  <c r="G130" i="1"/>
  <c r="F129" i="1"/>
  <c r="K129" i="1"/>
  <c r="I129" i="1"/>
  <c r="H129" i="1"/>
  <c r="G129" i="1"/>
  <c r="F128" i="1"/>
  <c r="K128" i="1"/>
  <c r="I128" i="1"/>
  <c r="H128" i="1"/>
  <c r="G128" i="1"/>
  <c r="F127" i="1"/>
  <c r="K127" i="1"/>
  <c r="I127" i="1"/>
  <c r="H127" i="1"/>
  <c r="G127" i="1"/>
  <c r="F126" i="1"/>
  <c r="K126" i="1"/>
  <c r="I126" i="1"/>
  <c r="H126" i="1"/>
  <c r="G126" i="1"/>
  <c r="F125" i="1"/>
  <c r="K125" i="1"/>
  <c r="I125" i="1"/>
  <c r="H125" i="1"/>
  <c r="G125" i="1"/>
  <c r="F124" i="1"/>
  <c r="K124" i="1"/>
  <c r="I124" i="1"/>
  <c r="H124" i="1"/>
  <c r="G124" i="1"/>
  <c r="F123" i="1"/>
  <c r="K123" i="1"/>
  <c r="I123" i="1"/>
  <c r="H123" i="1"/>
  <c r="G123" i="1"/>
  <c r="F122" i="1"/>
  <c r="K122" i="1"/>
  <c r="I122" i="1"/>
  <c r="H122" i="1"/>
  <c r="G122" i="1"/>
  <c r="F121" i="1"/>
  <c r="K121" i="1"/>
  <c r="I121" i="1"/>
  <c r="H121" i="1"/>
  <c r="G121" i="1"/>
  <c r="F120" i="1"/>
  <c r="K120" i="1"/>
  <c r="I120" i="1"/>
  <c r="H120" i="1"/>
  <c r="G120" i="1"/>
  <c r="F119" i="1"/>
  <c r="K119" i="1"/>
  <c r="I119" i="1"/>
  <c r="H119" i="1"/>
  <c r="G119" i="1"/>
  <c r="F118" i="1"/>
  <c r="K118" i="1"/>
  <c r="I118" i="1"/>
  <c r="H118" i="1"/>
  <c r="G118" i="1"/>
  <c r="F117" i="1"/>
  <c r="K117" i="1"/>
  <c r="I117" i="1"/>
  <c r="H117" i="1"/>
  <c r="G117" i="1"/>
  <c r="F116" i="1"/>
  <c r="K116" i="1"/>
  <c r="I116" i="1"/>
  <c r="H116" i="1"/>
  <c r="G116" i="1"/>
  <c r="F115" i="1"/>
  <c r="K115" i="1"/>
  <c r="I115" i="1"/>
  <c r="H115" i="1"/>
  <c r="G115" i="1"/>
  <c r="F114" i="1"/>
  <c r="K114" i="1"/>
  <c r="I114" i="1"/>
  <c r="H114" i="1"/>
  <c r="G114" i="1"/>
  <c r="F113" i="1"/>
  <c r="K113" i="1"/>
  <c r="I113" i="1"/>
  <c r="H113" i="1"/>
  <c r="G113" i="1"/>
  <c r="F112" i="1"/>
  <c r="K112" i="1"/>
  <c r="I112" i="1"/>
  <c r="H112" i="1"/>
  <c r="G112" i="1"/>
  <c r="F111" i="1"/>
  <c r="K111" i="1"/>
  <c r="I111" i="1"/>
  <c r="H111" i="1"/>
  <c r="G111" i="1"/>
  <c r="F110" i="1"/>
  <c r="K110" i="1"/>
  <c r="I110" i="1"/>
  <c r="H110" i="1"/>
  <c r="G110" i="1"/>
  <c r="F109" i="1"/>
  <c r="K109" i="1"/>
  <c r="I109" i="1"/>
  <c r="H109" i="1"/>
  <c r="G109" i="1"/>
  <c r="F108" i="1"/>
  <c r="K108" i="1"/>
  <c r="I108" i="1"/>
  <c r="H108" i="1"/>
  <c r="G108" i="1"/>
  <c r="F107" i="1"/>
  <c r="K107" i="1"/>
  <c r="I107" i="1"/>
  <c r="H107" i="1"/>
  <c r="G107" i="1"/>
  <c r="F106" i="1"/>
  <c r="K106" i="1"/>
  <c r="I106" i="1"/>
  <c r="H106" i="1"/>
  <c r="G106" i="1"/>
  <c r="F105" i="1"/>
  <c r="K105" i="1"/>
  <c r="I105" i="1"/>
  <c r="H105" i="1"/>
  <c r="G105" i="1"/>
  <c r="F104" i="1"/>
  <c r="K104" i="1"/>
  <c r="I104" i="1"/>
  <c r="H104" i="1"/>
  <c r="G104" i="1"/>
  <c r="F103" i="1"/>
  <c r="K103" i="1"/>
  <c r="I103" i="1"/>
  <c r="H103" i="1"/>
  <c r="G103" i="1"/>
  <c r="F102" i="1"/>
  <c r="K102" i="1"/>
  <c r="I102" i="1"/>
  <c r="H102" i="1"/>
  <c r="G102" i="1"/>
  <c r="F101" i="1"/>
  <c r="K101" i="1"/>
  <c r="I101" i="1"/>
  <c r="H101" i="1"/>
  <c r="G101" i="1"/>
  <c r="F100" i="1"/>
  <c r="K100" i="1"/>
  <c r="I100" i="1"/>
  <c r="H100" i="1"/>
  <c r="G100" i="1"/>
  <c r="F99" i="1"/>
  <c r="K99" i="1"/>
  <c r="I99" i="1"/>
  <c r="H99" i="1"/>
  <c r="G99" i="1"/>
  <c r="F98" i="1"/>
  <c r="K98" i="1"/>
  <c r="I98" i="1"/>
  <c r="H98" i="1"/>
  <c r="G98" i="1"/>
  <c r="F97" i="1"/>
  <c r="K97" i="1"/>
  <c r="I97" i="1"/>
  <c r="H97" i="1"/>
  <c r="G97" i="1"/>
  <c r="F96" i="1"/>
  <c r="K96" i="1"/>
  <c r="I96" i="1"/>
  <c r="H96" i="1"/>
  <c r="G96" i="1"/>
  <c r="F95" i="1"/>
  <c r="K95" i="1"/>
  <c r="I95" i="1"/>
  <c r="H95" i="1"/>
  <c r="G95" i="1"/>
  <c r="F94" i="1"/>
  <c r="K94" i="1"/>
  <c r="I94" i="1"/>
  <c r="H94" i="1"/>
  <c r="G94" i="1"/>
  <c r="F93" i="1"/>
  <c r="K93" i="1"/>
  <c r="I93" i="1"/>
  <c r="H93" i="1"/>
  <c r="G93" i="1"/>
  <c r="F92" i="1"/>
  <c r="K92" i="1"/>
  <c r="I92" i="1"/>
  <c r="H92" i="1"/>
  <c r="G92" i="1"/>
  <c r="F91" i="1"/>
  <c r="K91" i="1"/>
  <c r="I91" i="1"/>
  <c r="H91" i="1"/>
  <c r="G91" i="1"/>
  <c r="F90" i="1"/>
  <c r="K90" i="1"/>
  <c r="I90" i="1"/>
  <c r="H90" i="1"/>
  <c r="G90" i="1"/>
  <c r="F89" i="1"/>
  <c r="K89" i="1"/>
  <c r="I89" i="1"/>
  <c r="H89" i="1"/>
  <c r="G89" i="1"/>
  <c r="F88" i="1"/>
  <c r="K88" i="1"/>
  <c r="I88" i="1"/>
  <c r="H88" i="1"/>
  <c r="G88" i="1"/>
  <c r="F87" i="1"/>
  <c r="K87" i="1"/>
  <c r="I87" i="1"/>
  <c r="H87" i="1"/>
  <c r="G87" i="1"/>
  <c r="F86" i="1"/>
  <c r="K86" i="1"/>
  <c r="I86" i="1"/>
  <c r="H86" i="1"/>
  <c r="G86" i="1"/>
  <c r="F85" i="1"/>
  <c r="K85" i="1"/>
  <c r="I85" i="1"/>
  <c r="H85" i="1"/>
  <c r="G85" i="1"/>
  <c r="F84" i="1"/>
  <c r="K84" i="1"/>
  <c r="I84" i="1"/>
  <c r="H84" i="1"/>
  <c r="G84" i="1"/>
  <c r="F83" i="1"/>
  <c r="K83" i="1"/>
  <c r="I83" i="1"/>
  <c r="H83" i="1"/>
  <c r="G83" i="1"/>
  <c r="F82" i="1"/>
  <c r="K82" i="1"/>
  <c r="I82" i="1"/>
  <c r="H82" i="1"/>
  <c r="G82" i="1"/>
  <c r="F81" i="1"/>
  <c r="K81" i="1"/>
  <c r="I81" i="1"/>
  <c r="H81" i="1"/>
  <c r="G81" i="1"/>
  <c r="F80" i="1"/>
  <c r="K80" i="1"/>
  <c r="I80" i="1"/>
  <c r="H80" i="1"/>
  <c r="G80" i="1"/>
  <c r="F79" i="1"/>
  <c r="K79" i="1"/>
  <c r="I79" i="1"/>
  <c r="H79" i="1"/>
  <c r="G79" i="1"/>
  <c r="F78" i="1"/>
  <c r="K78" i="1"/>
  <c r="I78" i="1"/>
  <c r="H78" i="1"/>
  <c r="G78" i="1"/>
  <c r="F77" i="1"/>
  <c r="K77" i="1"/>
  <c r="I77" i="1"/>
  <c r="H77" i="1"/>
  <c r="G77" i="1"/>
  <c r="F76" i="1"/>
  <c r="K76" i="1"/>
  <c r="I76" i="1"/>
  <c r="H76" i="1"/>
  <c r="G76" i="1"/>
  <c r="F75" i="1"/>
  <c r="K75" i="1"/>
  <c r="I75" i="1"/>
  <c r="H75" i="1"/>
  <c r="G75" i="1"/>
  <c r="F74" i="1"/>
  <c r="K74" i="1"/>
  <c r="I74" i="1"/>
  <c r="H74" i="1"/>
  <c r="G74" i="1"/>
  <c r="F73" i="1"/>
  <c r="K73" i="1"/>
  <c r="I73" i="1"/>
  <c r="H73" i="1"/>
  <c r="G73" i="1"/>
  <c r="F72" i="1"/>
  <c r="K72" i="1"/>
  <c r="I72" i="1"/>
  <c r="H72" i="1"/>
  <c r="G72" i="1"/>
  <c r="F71" i="1"/>
  <c r="K71" i="1"/>
  <c r="I71" i="1"/>
  <c r="H71" i="1"/>
  <c r="G71" i="1"/>
  <c r="F70" i="1"/>
  <c r="K70" i="1"/>
  <c r="I70" i="1"/>
  <c r="H70" i="1"/>
  <c r="G70" i="1"/>
  <c r="F69" i="1"/>
  <c r="K69" i="1"/>
  <c r="I69" i="1"/>
  <c r="H69" i="1"/>
  <c r="G69" i="1"/>
  <c r="F68" i="1"/>
  <c r="K68" i="1"/>
  <c r="I68" i="1"/>
  <c r="H68" i="1"/>
  <c r="G68" i="1"/>
  <c r="F67" i="1"/>
  <c r="K67" i="1"/>
  <c r="I67" i="1"/>
  <c r="H67" i="1"/>
  <c r="G67" i="1"/>
  <c r="F66" i="1"/>
  <c r="K66" i="1"/>
  <c r="I66" i="1"/>
  <c r="H66" i="1"/>
  <c r="G66" i="1"/>
  <c r="F65" i="1"/>
  <c r="K65" i="1"/>
  <c r="I65" i="1"/>
  <c r="H65" i="1"/>
  <c r="G65" i="1"/>
  <c r="F64" i="1"/>
  <c r="K64" i="1"/>
  <c r="I64" i="1"/>
  <c r="H64" i="1"/>
  <c r="G64" i="1"/>
  <c r="F63" i="1"/>
  <c r="K63" i="1"/>
  <c r="I63" i="1"/>
  <c r="H63" i="1"/>
  <c r="G63" i="1"/>
  <c r="F62" i="1"/>
  <c r="K62" i="1"/>
  <c r="I62" i="1"/>
  <c r="H62" i="1"/>
  <c r="G62" i="1"/>
  <c r="F61" i="1"/>
  <c r="K61" i="1"/>
  <c r="I61" i="1"/>
  <c r="H61" i="1"/>
  <c r="G61" i="1"/>
  <c r="F60" i="1"/>
  <c r="K60" i="1"/>
  <c r="I60" i="1"/>
  <c r="H60" i="1"/>
  <c r="G60" i="1"/>
  <c r="F59" i="1"/>
  <c r="K59" i="1"/>
  <c r="I59" i="1"/>
  <c r="H59" i="1"/>
  <c r="G59" i="1"/>
  <c r="F58" i="1"/>
  <c r="K58" i="1"/>
  <c r="I58" i="1"/>
  <c r="H58" i="1"/>
  <c r="G58" i="1"/>
  <c r="F57" i="1"/>
  <c r="K57" i="1"/>
  <c r="I57" i="1"/>
  <c r="H57" i="1"/>
  <c r="G57" i="1"/>
  <c r="F56" i="1"/>
  <c r="K56" i="1"/>
  <c r="I56" i="1"/>
  <c r="H56" i="1"/>
  <c r="G56" i="1"/>
  <c r="F55" i="1"/>
  <c r="K55" i="1"/>
  <c r="I55" i="1"/>
  <c r="H55" i="1"/>
  <c r="G55" i="1"/>
  <c r="F54" i="1"/>
  <c r="K54" i="1"/>
  <c r="I54" i="1"/>
  <c r="H54" i="1"/>
  <c r="G54" i="1"/>
  <c r="F53" i="1"/>
  <c r="K53" i="1"/>
  <c r="I53" i="1"/>
  <c r="H53" i="1"/>
  <c r="G53" i="1"/>
  <c r="F52" i="1"/>
  <c r="K52" i="1"/>
  <c r="I52" i="1"/>
  <c r="H52" i="1"/>
  <c r="G52" i="1"/>
  <c r="F51" i="1"/>
  <c r="K51" i="1"/>
  <c r="I51" i="1"/>
  <c r="H51" i="1"/>
  <c r="G51" i="1"/>
  <c r="F50" i="1"/>
  <c r="K50" i="1"/>
  <c r="I50" i="1"/>
  <c r="H50" i="1"/>
  <c r="G50" i="1"/>
  <c r="F49" i="1"/>
  <c r="K49" i="1"/>
  <c r="I49" i="1"/>
  <c r="H49" i="1"/>
  <c r="G49" i="1"/>
  <c r="F48" i="1"/>
  <c r="K48" i="1"/>
  <c r="I48" i="1"/>
  <c r="H48" i="1"/>
  <c r="G48" i="1"/>
  <c r="F47" i="1"/>
  <c r="K47" i="1"/>
  <c r="I47" i="1"/>
  <c r="H47" i="1"/>
  <c r="G47" i="1"/>
  <c r="F46" i="1"/>
  <c r="K46" i="1"/>
  <c r="I46" i="1"/>
  <c r="H46" i="1"/>
  <c r="G46" i="1"/>
  <c r="F45" i="1"/>
  <c r="K45" i="1"/>
  <c r="I45" i="1"/>
  <c r="H45" i="1"/>
  <c r="G45" i="1"/>
  <c r="F44" i="1"/>
  <c r="K44" i="1"/>
  <c r="I44" i="1"/>
  <c r="H44" i="1"/>
  <c r="G44" i="1"/>
  <c r="F43" i="1"/>
  <c r="K43" i="1"/>
  <c r="I43" i="1"/>
  <c r="H43" i="1"/>
  <c r="G43" i="1"/>
  <c r="F42" i="1"/>
  <c r="K42" i="1"/>
  <c r="I42" i="1"/>
  <c r="H42" i="1"/>
  <c r="G42" i="1"/>
  <c r="F41" i="1"/>
  <c r="K41" i="1"/>
  <c r="I41" i="1"/>
  <c r="H41" i="1"/>
  <c r="G41" i="1"/>
  <c r="F40" i="1"/>
  <c r="K40" i="1"/>
  <c r="I40" i="1"/>
  <c r="H40" i="1"/>
  <c r="G40" i="1"/>
  <c r="F39" i="1"/>
  <c r="K39" i="1"/>
  <c r="I39" i="1"/>
  <c r="H39" i="1"/>
  <c r="G39" i="1"/>
  <c r="F38" i="1"/>
  <c r="K38" i="1"/>
  <c r="I38" i="1"/>
  <c r="H38" i="1"/>
  <c r="G38" i="1"/>
  <c r="F37" i="1"/>
  <c r="K37" i="1"/>
  <c r="I37" i="1"/>
  <c r="H37" i="1"/>
  <c r="G37" i="1"/>
  <c r="F36" i="1"/>
  <c r="K36" i="1"/>
  <c r="I36" i="1"/>
  <c r="H36" i="1"/>
  <c r="G36" i="1"/>
  <c r="F35" i="1"/>
  <c r="K35" i="1"/>
  <c r="I35" i="1"/>
  <c r="H35" i="1"/>
  <c r="G35" i="1"/>
  <c r="F34" i="1"/>
  <c r="K34" i="1"/>
  <c r="I34" i="1"/>
  <c r="H34" i="1"/>
  <c r="G34" i="1"/>
  <c r="F33" i="1"/>
  <c r="K33" i="1"/>
  <c r="I33" i="1"/>
  <c r="H33" i="1"/>
  <c r="G33" i="1"/>
  <c r="F32" i="1"/>
  <c r="K32" i="1"/>
  <c r="I32" i="1"/>
  <c r="H32" i="1"/>
  <c r="G32" i="1"/>
  <c r="F31" i="1"/>
  <c r="K31" i="1"/>
  <c r="I31" i="1"/>
  <c r="H31" i="1"/>
  <c r="G31" i="1"/>
  <c r="F30" i="1"/>
  <c r="K30" i="1"/>
  <c r="I30" i="1"/>
  <c r="H30" i="1"/>
  <c r="G30" i="1"/>
  <c r="F29" i="1"/>
  <c r="K29" i="1"/>
  <c r="I29" i="1"/>
  <c r="H29" i="1"/>
  <c r="G29" i="1"/>
  <c r="F28" i="1"/>
  <c r="K28" i="1"/>
  <c r="I28" i="1"/>
  <c r="H28" i="1"/>
  <c r="G28" i="1"/>
  <c r="F27" i="1"/>
  <c r="K27" i="1"/>
  <c r="I27" i="1"/>
  <c r="H27" i="1"/>
  <c r="G27" i="1"/>
  <c r="F26" i="1"/>
  <c r="K26" i="1"/>
  <c r="I26" i="1"/>
  <c r="H26" i="1"/>
  <c r="G26" i="1"/>
  <c r="F25" i="1"/>
  <c r="K25" i="1"/>
  <c r="I25" i="1"/>
  <c r="H25" i="1"/>
  <c r="G25" i="1"/>
  <c r="F24" i="1"/>
  <c r="K24" i="1"/>
  <c r="I24" i="1"/>
  <c r="H24" i="1"/>
  <c r="G24" i="1"/>
  <c r="F23" i="1"/>
  <c r="K23" i="1"/>
  <c r="I23" i="1"/>
  <c r="H23" i="1"/>
  <c r="G23" i="1"/>
  <c r="F22" i="1"/>
  <c r="K22" i="1"/>
  <c r="I22" i="1"/>
  <c r="H22" i="1"/>
  <c r="G22" i="1"/>
  <c r="F21" i="1"/>
  <c r="K21" i="1"/>
  <c r="I21" i="1"/>
  <c r="H21" i="1"/>
  <c r="G21" i="1"/>
  <c r="F20" i="1"/>
  <c r="K20" i="1"/>
  <c r="I20" i="1"/>
  <c r="H20" i="1"/>
  <c r="G20" i="1"/>
  <c r="F19" i="1"/>
  <c r="K19" i="1"/>
  <c r="I19" i="1"/>
  <c r="H19" i="1"/>
  <c r="G19" i="1"/>
  <c r="F18" i="1"/>
  <c r="K18" i="1"/>
  <c r="I18" i="1"/>
  <c r="H18" i="1"/>
  <c r="G18" i="1"/>
  <c r="F17" i="1"/>
  <c r="K17" i="1"/>
  <c r="I17" i="1"/>
  <c r="H17" i="1"/>
  <c r="G17" i="1"/>
  <c r="F16" i="1"/>
  <c r="K16" i="1"/>
  <c r="I16" i="1"/>
  <c r="H16" i="1"/>
  <c r="G16" i="1"/>
  <c r="F15" i="1"/>
  <c r="K15" i="1"/>
  <c r="I15" i="1"/>
  <c r="H15" i="1"/>
  <c r="G15" i="1"/>
  <c r="F14" i="1"/>
  <c r="K14" i="1"/>
  <c r="I14" i="1"/>
  <c r="H14" i="1"/>
  <c r="G14" i="1"/>
  <c r="F13" i="1"/>
  <c r="K13" i="1"/>
  <c r="I13" i="1"/>
  <c r="H13" i="1"/>
  <c r="G13" i="1"/>
  <c r="F12" i="1"/>
  <c r="K12" i="1"/>
  <c r="I12" i="1"/>
  <c r="H12" i="1"/>
  <c r="G12" i="1"/>
  <c r="F11" i="1"/>
  <c r="K11" i="1"/>
  <c r="I11" i="1"/>
  <c r="H11" i="1"/>
  <c r="G11" i="1"/>
  <c r="F10" i="1"/>
  <c r="K10" i="1"/>
  <c r="I10" i="1"/>
  <c r="H10" i="1"/>
  <c r="G10" i="1"/>
  <c r="F9" i="1"/>
  <c r="K9" i="1"/>
  <c r="I9" i="1"/>
  <c r="H9" i="1"/>
  <c r="G9" i="1"/>
  <c r="F8" i="1"/>
  <c r="K8" i="1"/>
  <c r="I8" i="1"/>
  <c r="H8" i="1"/>
  <c r="G8" i="1"/>
  <c r="F7" i="1"/>
  <c r="K7" i="1"/>
  <c r="I7" i="1"/>
  <c r="H7" i="1"/>
  <c r="G7" i="1"/>
  <c r="F6" i="1"/>
  <c r="K6" i="1"/>
  <c r="I6" i="1"/>
  <c r="H6" i="1"/>
  <c r="G6" i="1"/>
  <c r="F5" i="1"/>
  <c r="K5" i="1"/>
  <c r="I5" i="1"/>
  <c r="H5" i="1"/>
  <c r="G5" i="1"/>
  <c r="F4" i="1"/>
  <c r="K4" i="1"/>
  <c r="I4" i="1"/>
  <c r="H4" i="1"/>
  <c r="G4" i="1"/>
  <c r="F3" i="1"/>
  <c r="K3" i="1"/>
  <c r="I3" i="1"/>
  <c r="H3" i="1"/>
  <c r="G3" i="1"/>
  <c r="F2" i="1"/>
  <c r="H2" i="1"/>
  <c r="G2" i="1"/>
  <c r="K2" i="1"/>
  <c r="Z526" i="1"/>
  <c r="Z525" i="1"/>
  <c r="Z524" i="1"/>
  <c r="Z523" i="1"/>
  <c r="Z522" i="1"/>
  <c r="Z521" i="1"/>
  <c r="Z520" i="1"/>
  <c r="Z519" i="1"/>
  <c r="Z518" i="1"/>
  <c r="Z517" i="1"/>
  <c r="Z516" i="1"/>
  <c r="Z515" i="1"/>
  <c r="Z514" i="1"/>
  <c r="Z513" i="1"/>
  <c r="Z512" i="1"/>
  <c r="Z511" i="1"/>
  <c r="Z510" i="1"/>
  <c r="Z509" i="1"/>
  <c r="Z508" i="1"/>
  <c r="Z507" i="1"/>
  <c r="Z506" i="1"/>
  <c r="Z505" i="1"/>
  <c r="Z504" i="1"/>
  <c r="Z503" i="1"/>
  <c r="Z502" i="1"/>
  <c r="Z501" i="1"/>
  <c r="Z500" i="1"/>
  <c r="Z499" i="1"/>
  <c r="Z498" i="1"/>
  <c r="Z497" i="1"/>
  <c r="Z496" i="1"/>
  <c r="Z495" i="1"/>
  <c r="Z494" i="1"/>
  <c r="Z493" i="1"/>
  <c r="Z492" i="1"/>
  <c r="Z491" i="1"/>
  <c r="Z490" i="1"/>
  <c r="Z489" i="1"/>
  <c r="Z488" i="1"/>
  <c r="Z487" i="1"/>
  <c r="Z486" i="1"/>
  <c r="Z485" i="1"/>
  <c r="Z484" i="1"/>
  <c r="Z483" i="1"/>
  <c r="Z482" i="1"/>
  <c r="Z481" i="1"/>
  <c r="Z480" i="1"/>
  <c r="Z479" i="1"/>
  <c r="Z478" i="1"/>
  <c r="Z477" i="1"/>
  <c r="Z476" i="1"/>
  <c r="Z475" i="1"/>
  <c r="Z474" i="1"/>
  <c r="Z473" i="1"/>
  <c r="Z472" i="1"/>
  <c r="Z471" i="1"/>
  <c r="Z470" i="1"/>
  <c r="Z469" i="1"/>
  <c r="Z468" i="1"/>
  <c r="Z467" i="1"/>
  <c r="Z466" i="1"/>
  <c r="Z465" i="1"/>
  <c r="Z464" i="1"/>
  <c r="Z463" i="1"/>
  <c r="Z462" i="1"/>
  <c r="Z461" i="1"/>
  <c r="Z460" i="1"/>
  <c r="Z459" i="1"/>
  <c r="Z458" i="1"/>
  <c r="Z457" i="1"/>
  <c r="Z456" i="1"/>
  <c r="Z455" i="1"/>
  <c r="Z454" i="1"/>
  <c r="Z453" i="1"/>
  <c r="Z452" i="1"/>
  <c r="Z451" i="1"/>
  <c r="Z450" i="1"/>
  <c r="Z449" i="1"/>
  <c r="Z448" i="1"/>
  <c r="Z447" i="1"/>
  <c r="Z446" i="1"/>
  <c r="Z445" i="1"/>
  <c r="Z444" i="1"/>
  <c r="Z443" i="1"/>
  <c r="Z442" i="1"/>
  <c r="Z441" i="1"/>
  <c r="Z440" i="1"/>
  <c r="Z439" i="1"/>
  <c r="Z438" i="1"/>
  <c r="Z437" i="1"/>
  <c r="Z436" i="1"/>
  <c r="Z435" i="1"/>
  <c r="Z434" i="1"/>
  <c r="Z433" i="1"/>
  <c r="Z432" i="1"/>
  <c r="Z431" i="1"/>
  <c r="Z430" i="1"/>
  <c r="Z429" i="1"/>
  <c r="Z428" i="1"/>
  <c r="Z427" i="1"/>
  <c r="Z426" i="1"/>
  <c r="Z425" i="1"/>
  <c r="Z424" i="1"/>
  <c r="Z423" i="1"/>
  <c r="Z422" i="1"/>
  <c r="Z421" i="1"/>
  <c r="Z420" i="1"/>
  <c r="Z419" i="1"/>
  <c r="Z418" i="1"/>
  <c r="Z417" i="1"/>
  <c r="Z416" i="1"/>
  <c r="Z415" i="1"/>
  <c r="Z414" i="1"/>
  <c r="Z413" i="1"/>
  <c r="Z412" i="1"/>
  <c r="Z411" i="1"/>
  <c r="Z410" i="1"/>
  <c r="Z409" i="1"/>
  <c r="Z408" i="1"/>
  <c r="Z407" i="1"/>
  <c r="Z406" i="1"/>
  <c r="Z405" i="1"/>
  <c r="Z404" i="1"/>
  <c r="Z403" i="1"/>
  <c r="Z402" i="1"/>
  <c r="Z401" i="1"/>
  <c r="Z400" i="1"/>
  <c r="Z399" i="1"/>
  <c r="Z398" i="1"/>
  <c r="Z397" i="1"/>
  <c r="Z396" i="1"/>
  <c r="Z395" i="1"/>
  <c r="Z394" i="1"/>
  <c r="Z393" i="1"/>
  <c r="Z392" i="1"/>
  <c r="Z391" i="1"/>
  <c r="Z390" i="1"/>
  <c r="Z389" i="1"/>
  <c r="Z388" i="1"/>
  <c r="Z387" i="1"/>
  <c r="Z386" i="1"/>
  <c r="Z385" i="1"/>
  <c r="Z384" i="1"/>
  <c r="Z383" i="1"/>
  <c r="Z382" i="1"/>
  <c r="Z381" i="1"/>
  <c r="Z380" i="1"/>
  <c r="Z379" i="1"/>
  <c r="Z378" i="1"/>
  <c r="Z377" i="1"/>
  <c r="Z376" i="1"/>
  <c r="Z375" i="1"/>
  <c r="Z374" i="1"/>
  <c r="Z373" i="1"/>
  <c r="Z372" i="1"/>
  <c r="Z371" i="1"/>
  <c r="Z370" i="1"/>
  <c r="Z369" i="1"/>
  <c r="Z368" i="1"/>
  <c r="Z367" i="1"/>
  <c r="Z366" i="1"/>
  <c r="Z365" i="1"/>
  <c r="Z364" i="1"/>
  <c r="Z363" i="1"/>
  <c r="Z362" i="1"/>
  <c r="Z361" i="1"/>
  <c r="Z360" i="1"/>
  <c r="Z359" i="1"/>
  <c r="Z358" i="1"/>
  <c r="Z357" i="1"/>
  <c r="Z356" i="1"/>
  <c r="Z355" i="1"/>
  <c r="Z354" i="1"/>
  <c r="Z353" i="1"/>
  <c r="Z352" i="1"/>
  <c r="Z351" i="1"/>
  <c r="Z350" i="1"/>
  <c r="Z349" i="1"/>
  <c r="Z348" i="1"/>
  <c r="Z347" i="1"/>
  <c r="Z346" i="1"/>
  <c r="Z345" i="1"/>
  <c r="Z344" i="1"/>
  <c r="Z343" i="1"/>
  <c r="Z342" i="1"/>
  <c r="Z341" i="1"/>
  <c r="Z340" i="1"/>
  <c r="Z339" i="1"/>
  <c r="Z338" i="1"/>
  <c r="Z337" i="1"/>
  <c r="Z336" i="1"/>
  <c r="Z335" i="1"/>
  <c r="Z334" i="1"/>
  <c r="Z333" i="1"/>
  <c r="Z332" i="1"/>
  <c r="Z331" i="1"/>
  <c r="Z330" i="1"/>
  <c r="Z329" i="1"/>
  <c r="Z328" i="1"/>
  <c r="Z327" i="1"/>
  <c r="Z326" i="1"/>
  <c r="Z325" i="1"/>
  <c r="Z324" i="1"/>
  <c r="Z323" i="1"/>
  <c r="Z322" i="1"/>
  <c r="Z321" i="1"/>
  <c r="Z320" i="1"/>
  <c r="Z319" i="1"/>
  <c r="Z318" i="1"/>
  <c r="Z317" i="1"/>
  <c r="Z316" i="1"/>
  <c r="Z315" i="1"/>
  <c r="Z314" i="1"/>
  <c r="Z313" i="1"/>
  <c r="Z312" i="1"/>
  <c r="Z311" i="1"/>
  <c r="Z310" i="1"/>
  <c r="Z309" i="1"/>
  <c r="Z308" i="1"/>
  <c r="Z307" i="1"/>
  <c r="Z306" i="1"/>
  <c r="Z305" i="1"/>
  <c r="Z304" i="1"/>
  <c r="Z303" i="1"/>
  <c r="Z302" i="1"/>
  <c r="Z301" i="1"/>
  <c r="Z300" i="1"/>
  <c r="Z299" i="1"/>
  <c r="Z298" i="1"/>
  <c r="Z297" i="1"/>
  <c r="Z296" i="1"/>
  <c r="Z295" i="1"/>
  <c r="Z294" i="1"/>
  <c r="Z293" i="1"/>
  <c r="Z292" i="1"/>
  <c r="Z291" i="1"/>
  <c r="Z290" i="1"/>
  <c r="Z289" i="1"/>
  <c r="Z288" i="1"/>
  <c r="Z287" i="1"/>
  <c r="Z286" i="1"/>
  <c r="Z285" i="1"/>
  <c r="Z284" i="1"/>
  <c r="Z283" i="1"/>
  <c r="Z282" i="1"/>
  <c r="Z281" i="1"/>
  <c r="Z280" i="1"/>
  <c r="Z279" i="1"/>
  <c r="Z278" i="1"/>
  <c r="Z277" i="1"/>
  <c r="Z276" i="1"/>
  <c r="Z275" i="1"/>
  <c r="Z274" i="1"/>
  <c r="Z273" i="1"/>
  <c r="Z272" i="1"/>
  <c r="Z271" i="1"/>
  <c r="Z270" i="1"/>
  <c r="Z269" i="1"/>
  <c r="Z268" i="1"/>
  <c r="Z267" i="1"/>
  <c r="Z266" i="1"/>
  <c r="Z265" i="1"/>
  <c r="Z264" i="1"/>
  <c r="Z263" i="1"/>
  <c r="Z262" i="1"/>
  <c r="Z261" i="1"/>
  <c r="Z260" i="1"/>
  <c r="Z259" i="1"/>
  <c r="Z258" i="1"/>
  <c r="Z257" i="1"/>
  <c r="Z256" i="1"/>
  <c r="Z255" i="1"/>
  <c r="Z254" i="1"/>
  <c r="Z253" i="1"/>
  <c r="Z252" i="1"/>
  <c r="Z251" i="1"/>
  <c r="Z250" i="1"/>
  <c r="Z249" i="1"/>
  <c r="Z248" i="1"/>
  <c r="Z247" i="1"/>
  <c r="Z246" i="1"/>
  <c r="Z245" i="1"/>
  <c r="Z244" i="1"/>
  <c r="Z243" i="1"/>
  <c r="Z242" i="1"/>
  <c r="Z241" i="1"/>
  <c r="Z240" i="1"/>
  <c r="Z239" i="1"/>
  <c r="Z238" i="1"/>
  <c r="Z237" i="1"/>
  <c r="Z236" i="1"/>
  <c r="Z235" i="1"/>
  <c r="Z234" i="1"/>
  <c r="Z233" i="1"/>
  <c r="Z232" i="1"/>
  <c r="Z231" i="1"/>
  <c r="Z230" i="1"/>
  <c r="Z229" i="1"/>
  <c r="Z228" i="1"/>
  <c r="Z227" i="1"/>
  <c r="Z226" i="1"/>
  <c r="Z225" i="1"/>
  <c r="Z224" i="1"/>
  <c r="Z223" i="1"/>
  <c r="Z222" i="1"/>
  <c r="Z221" i="1"/>
  <c r="Z220" i="1"/>
  <c r="Z219" i="1"/>
  <c r="Z218" i="1"/>
  <c r="Z217" i="1"/>
  <c r="Z216" i="1"/>
  <c r="Z215" i="1"/>
  <c r="Z214" i="1"/>
  <c r="Z213" i="1"/>
  <c r="Z212" i="1"/>
  <c r="Z211" i="1"/>
  <c r="Z210" i="1"/>
  <c r="Z209" i="1"/>
  <c r="Z208" i="1"/>
  <c r="Z207" i="1"/>
  <c r="Z206" i="1"/>
  <c r="Z205" i="1"/>
  <c r="Z204" i="1"/>
  <c r="Z203" i="1"/>
  <c r="Z202" i="1"/>
  <c r="Z201" i="1"/>
  <c r="Z200" i="1"/>
  <c r="Z199" i="1"/>
  <c r="Z198" i="1"/>
  <c r="Z197" i="1"/>
  <c r="Z196" i="1"/>
  <c r="Z195" i="1"/>
  <c r="Z194" i="1"/>
  <c r="Z193" i="1"/>
  <c r="Z192"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Z162" i="1"/>
  <c r="Z161" i="1"/>
  <c r="Z160" i="1"/>
  <c r="Z159" i="1"/>
  <c r="Z158" i="1"/>
  <c r="Z157" i="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Z11" i="1"/>
  <c r="Z10" i="1"/>
  <c r="Z9" i="1"/>
  <c r="Z8" i="1"/>
  <c r="Z7" i="1"/>
  <c r="Z6" i="1"/>
  <c r="Z5" i="1"/>
  <c r="Z4" i="1"/>
  <c r="Z3" i="1"/>
  <c r="Z2" i="1"/>
  <c r="AQ223" i="1"/>
  <c r="AX526" i="1"/>
  <c r="AQ526" i="1"/>
  <c r="AR526" i="1"/>
  <c r="AS526" i="1"/>
  <c r="AT526" i="1"/>
  <c r="AU526" i="1"/>
  <c r="AV526" i="1"/>
  <c r="AW526" i="1"/>
  <c r="AX525" i="1"/>
  <c r="AQ525" i="1"/>
  <c r="AR525" i="1"/>
  <c r="AS525" i="1"/>
  <c r="AT525" i="1"/>
  <c r="AU525" i="1"/>
  <c r="AV525" i="1"/>
  <c r="AW525" i="1"/>
  <c r="AX524" i="1"/>
  <c r="AQ524" i="1"/>
  <c r="AR524" i="1"/>
  <c r="AS524" i="1"/>
  <c r="AT524" i="1"/>
  <c r="AU524" i="1"/>
  <c r="AV524" i="1"/>
  <c r="AW524" i="1"/>
  <c r="AX523" i="1"/>
  <c r="AQ523" i="1"/>
  <c r="AR523" i="1"/>
  <c r="AS523" i="1"/>
  <c r="AT523" i="1"/>
  <c r="AU523" i="1"/>
  <c r="AV523" i="1"/>
  <c r="AW523" i="1"/>
  <c r="AX522" i="1"/>
  <c r="AQ522" i="1"/>
  <c r="AR522" i="1"/>
  <c r="AS522" i="1"/>
  <c r="AT522" i="1"/>
  <c r="AU522" i="1"/>
  <c r="AV522" i="1"/>
  <c r="AW522" i="1"/>
  <c r="AX521" i="1"/>
  <c r="AQ521" i="1"/>
  <c r="AR521" i="1"/>
  <c r="AS521" i="1"/>
  <c r="AT521" i="1"/>
  <c r="AU521" i="1"/>
  <c r="AV521" i="1"/>
  <c r="AW521" i="1"/>
  <c r="AX520" i="1"/>
  <c r="AQ520" i="1"/>
  <c r="AR520" i="1"/>
  <c r="AS520" i="1"/>
  <c r="AT520" i="1"/>
  <c r="AU520" i="1"/>
  <c r="AV520" i="1"/>
  <c r="AW520" i="1"/>
  <c r="AX519" i="1"/>
  <c r="AQ519" i="1"/>
  <c r="AR519" i="1"/>
  <c r="AS519" i="1"/>
  <c r="AT519" i="1"/>
  <c r="AU519" i="1"/>
  <c r="AV519" i="1"/>
  <c r="AW519" i="1"/>
  <c r="AX518" i="1"/>
  <c r="AQ518" i="1"/>
  <c r="AR518" i="1"/>
  <c r="AS518" i="1"/>
  <c r="AT518" i="1"/>
  <c r="AU518" i="1"/>
  <c r="AV518" i="1"/>
  <c r="AW518" i="1"/>
  <c r="AX517" i="1"/>
  <c r="AQ517" i="1"/>
  <c r="AR517" i="1"/>
  <c r="AS517" i="1"/>
  <c r="AT517" i="1"/>
  <c r="AU517" i="1"/>
  <c r="AV517" i="1"/>
  <c r="AW517" i="1"/>
  <c r="AX516" i="1"/>
  <c r="AQ516" i="1"/>
  <c r="AR516" i="1"/>
  <c r="AS516" i="1"/>
  <c r="AT516" i="1"/>
  <c r="AU516" i="1"/>
  <c r="AV516" i="1"/>
  <c r="AW516" i="1"/>
  <c r="AX515" i="1"/>
  <c r="AQ515" i="1"/>
  <c r="AR515" i="1"/>
  <c r="AS515" i="1"/>
  <c r="AT515" i="1"/>
  <c r="AU515" i="1"/>
  <c r="AV515" i="1"/>
  <c r="AW515" i="1"/>
  <c r="AX514" i="1"/>
  <c r="AQ514" i="1"/>
  <c r="AR514" i="1"/>
  <c r="AS514" i="1"/>
  <c r="AT514" i="1"/>
  <c r="AU514" i="1"/>
  <c r="AV514" i="1"/>
  <c r="AW514" i="1"/>
  <c r="AX513" i="1"/>
  <c r="AQ513" i="1"/>
  <c r="AR513" i="1"/>
  <c r="AS513" i="1"/>
  <c r="AT513" i="1"/>
  <c r="AU513" i="1"/>
  <c r="AV513" i="1"/>
  <c r="AW513" i="1"/>
  <c r="AX512" i="1"/>
  <c r="AQ512" i="1"/>
  <c r="AR512" i="1"/>
  <c r="AS512" i="1"/>
  <c r="AT512" i="1"/>
  <c r="AU512" i="1"/>
  <c r="AV512" i="1"/>
  <c r="AW512" i="1"/>
  <c r="AX511" i="1"/>
  <c r="AQ511" i="1"/>
  <c r="AR511" i="1"/>
  <c r="AS511" i="1"/>
  <c r="AT511" i="1"/>
  <c r="AU511" i="1"/>
  <c r="AV511" i="1"/>
  <c r="AW511" i="1"/>
  <c r="AX510" i="1"/>
  <c r="AQ510" i="1"/>
  <c r="AR510" i="1"/>
  <c r="AS510" i="1"/>
  <c r="AT510" i="1"/>
  <c r="AU510" i="1"/>
  <c r="AV510" i="1"/>
  <c r="AW510" i="1"/>
  <c r="AX509" i="1"/>
  <c r="AQ509" i="1"/>
  <c r="AR509" i="1"/>
  <c r="AS509" i="1"/>
  <c r="AT509" i="1"/>
  <c r="AU509" i="1"/>
  <c r="AV509" i="1"/>
  <c r="AW509" i="1"/>
  <c r="AX508" i="1"/>
  <c r="AQ508" i="1"/>
  <c r="AR508" i="1"/>
  <c r="AS508" i="1"/>
  <c r="AT508" i="1"/>
  <c r="AU508" i="1"/>
  <c r="AV508" i="1"/>
  <c r="AW508" i="1"/>
  <c r="AX507" i="1"/>
  <c r="AQ507" i="1"/>
  <c r="AR507" i="1"/>
  <c r="AS507" i="1"/>
  <c r="AT507" i="1"/>
  <c r="AU507" i="1"/>
  <c r="AV507" i="1"/>
  <c r="AW507" i="1"/>
  <c r="AX506" i="1"/>
  <c r="AQ506" i="1"/>
  <c r="AR506" i="1"/>
  <c r="AS506" i="1"/>
  <c r="AT506" i="1"/>
  <c r="AU506" i="1"/>
  <c r="AV506" i="1"/>
  <c r="AW506" i="1"/>
  <c r="AX505" i="1"/>
  <c r="AQ505" i="1"/>
  <c r="AR505" i="1"/>
  <c r="AS505" i="1"/>
  <c r="AT505" i="1"/>
  <c r="AU505" i="1"/>
  <c r="AV505" i="1"/>
  <c r="AW505" i="1"/>
  <c r="AX504" i="1"/>
  <c r="AQ504" i="1"/>
  <c r="AR504" i="1"/>
  <c r="AS504" i="1"/>
  <c r="AT504" i="1"/>
  <c r="AU504" i="1"/>
  <c r="AV504" i="1"/>
  <c r="AW504" i="1"/>
  <c r="AX503" i="1"/>
  <c r="AQ503" i="1"/>
  <c r="AR503" i="1"/>
  <c r="AS503" i="1"/>
  <c r="AT503" i="1"/>
  <c r="AU503" i="1"/>
  <c r="AV503" i="1"/>
  <c r="AW503" i="1"/>
  <c r="AX502" i="1"/>
  <c r="AQ502" i="1"/>
  <c r="AR502" i="1"/>
  <c r="AS502" i="1"/>
  <c r="AT502" i="1"/>
  <c r="AU502" i="1"/>
  <c r="AV502" i="1"/>
  <c r="AW502" i="1"/>
  <c r="AX501" i="1"/>
  <c r="AQ501" i="1"/>
  <c r="AR501" i="1"/>
  <c r="AS501" i="1"/>
  <c r="AT501" i="1"/>
  <c r="AU501" i="1"/>
  <c r="AV501" i="1"/>
  <c r="AW501" i="1"/>
  <c r="AX500" i="1"/>
  <c r="AQ500" i="1"/>
  <c r="AR500" i="1"/>
  <c r="AS500" i="1"/>
  <c r="AT500" i="1"/>
  <c r="AU500" i="1"/>
  <c r="AV500" i="1"/>
  <c r="AW500" i="1"/>
  <c r="AX499" i="1"/>
  <c r="AQ499" i="1"/>
  <c r="AR499" i="1"/>
  <c r="AS499" i="1"/>
  <c r="AT499" i="1"/>
  <c r="AU499" i="1"/>
  <c r="AV499" i="1"/>
  <c r="AW499" i="1"/>
  <c r="AX498" i="1"/>
  <c r="AQ498" i="1"/>
  <c r="AR498" i="1"/>
  <c r="AS498" i="1"/>
  <c r="AT498" i="1"/>
  <c r="AU498" i="1"/>
  <c r="AV498" i="1"/>
  <c r="AW498" i="1"/>
  <c r="AX497" i="1"/>
  <c r="AQ497" i="1"/>
  <c r="AR497" i="1"/>
  <c r="AS497" i="1"/>
  <c r="AT497" i="1"/>
  <c r="AU497" i="1"/>
  <c r="AV497" i="1"/>
  <c r="AW497" i="1"/>
  <c r="AX496" i="1"/>
  <c r="AQ496" i="1"/>
  <c r="AR496" i="1"/>
  <c r="AS496" i="1"/>
  <c r="AT496" i="1"/>
  <c r="AU496" i="1"/>
  <c r="AV496" i="1"/>
  <c r="AW496" i="1"/>
  <c r="AX495" i="1"/>
  <c r="AQ495" i="1"/>
  <c r="AR495" i="1"/>
  <c r="AS495" i="1"/>
  <c r="AT495" i="1"/>
  <c r="AU495" i="1"/>
  <c r="AV495" i="1"/>
  <c r="AW495" i="1"/>
  <c r="AX494" i="1"/>
  <c r="AQ494" i="1"/>
  <c r="AR494" i="1"/>
  <c r="AS494" i="1"/>
  <c r="AT494" i="1"/>
  <c r="AU494" i="1"/>
  <c r="AV494" i="1"/>
  <c r="AW494" i="1"/>
  <c r="AX493" i="1"/>
  <c r="AQ493" i="1"/>
  <c r="AR493" i="1"/>
  <c r="AS493" i="1"/>
  <c r="AT493" i="1"/>
  <c r="AU493" i="1"/>
  <c r="AV493" i="1"/>
  <c r="AW493" i="1"/>
  <c r="AX492" i="1"/>
  <c r="AQ492" i="1"/>
  <c r="AR492" i="1"/>
  <c r="AS492" i="1"/>
  <c r="AT492" i="1"/>
  <c r="AU492" i="1"/>
  <c r="AV492" i="1"/>
  <c r="AW492" i="1"/>
  <c r="AX491" i="1"/>
  <c r="AQ491" i="1"/>
  <c r="AR491" i="1"/>
  <c r="AS491" i="1"/>
  <c r="AT491" i="1"/>
  <c r="AU491" i="1"/>
  <c r="AV491" i="1"/>
  <c r="AW491" i="1"/>
  <c r="AX490" i="1"/>
  <c r="AQ490" i="1"/>
  <c r="AR490" i="1"/>
  <c r="AS490" i="1"/>
  <c r="AT490" i="1"/>
  <c r="AU490" i="1"/>
  <c r="AV490" i="1"/>
  <c r="AW490" i="1"/>
  <c r="AX489" i="1"/>
  <c r="AQ489" i="1"/>
  <c r="AR489" i="1"/>
  <c r="AS489" i="1"/>
  <c r="AT489" i="1"/>
  <c r="AU489" i="1"/>
  <c r="AV489" i="1"/>
  <c r="AW489" i="1"/>
  <c r="AX488" i="1"/>
  <c r="AQ488" i="1"/>
  <c r="AR488" i="1"/>
  <c r="AS488" i="1"/>
  <c r="AT488" i="1"/>
  <c r="AU488" i="1"/>
  <c r="AV488" i="1"/>
  <c r="AW488" i="1"/>
  <c r="AX487" i="1"/>
  <c r="AQ487" i="1"/>
  <c r="AR487" i="1"/>
  <c r="AS487" i="1"/>
  <c r="AT487" i="1"/>
  <c r="AU487" i="1"/>
  <c r="AV487" i="1"/>
  <c r="AW487" i="1"/>
  <c r="AX486" i="1"/>
  <c r="AQ486" i="1"/>
  <c r="AR486" i="1"/>
  <c r="AS486" i="1"/>
  <c r="AT486" i="1"/>
  <c r="AU486" i="1"/>
  <c r="AV486" i="1"/>
  <c r="AW486" i="1"/>
  <c r="AX485" i="1"/>
  <c r="AQ485" i="1"/>
  <c r="AR485" i="1"/>
  <c r="AS485" i="1"/>
  <c r="AT485" i="1"/>
  <c r="AU485" i="1"/>
  <c r="AV485" i="1"/>
  <c r="AW485" i="1"/>
  <c r="AX484" i="1"/>
  <c r="AQ484" i="1"/>
  <c r="AR484" i="1"/>
  <c r="AS484" i="1"/>
  <c r="AT484" i="1"/>
  <c r="AU484" i="1"/>
  <c r="AV484" i="1"/>
  <c r="AW484" i="1"/>
  <c r="AX483" i="1"/>
  <c r="AQ483" i="1"/>
  <c r="AR483" i="1"/>
  <c r="AS483" i="1"/>
  <c r="AT483" i="1"/>
  <c r="AU483" i="1"/>
  <c r="AV483" i="1"/>
  <c r="AW483" i="1"/>
  <c r="AX482" i="1"/>
  <c r="AQ482" i="1"/>
  <c r="AR482" i="1"/>
  <c r="AS482" i="1"/>
  <c r="AT482" i="1"/>
  <c r="AU482" i="1"/>
  <c r="AV482" i="1"/>
  <c r="AW482" i="1"/>
  <c r="AX481" i="1"/>
  <c r="AQ481" i="1"/>
  <c r="AR481" i="1"/>
  <c r="AS481" i="1"/>
  <c r="AT481" i="1"/>
  <c r="AU481" i="1"/>
  <c r="AV481" i="1"/>
  <c r="AW481" i="1"/>
  <c r="AX480" i="1"/>
  <c r="AQ480" i="1"/>
  <c r="AR480" i="1"/>
  <c r="AS480" i="1"/>
  <c r="AT480" i="1"/>
  <c r="AU480" i="1"/>
  <c r="AV480" i="1"/>
  <c r="AW480" i="1"/>
  <c r="AX479" i="1"/>
  <c r="AQ479" i="1"/>
  <c r="AR479" i="1"/>
  <c r="AS479" i="1"/>
  <c r="AT479" i="1"/>
  <c r="AU479" i="1"/>
  <c r="AV479" i="1"/>
  <c r="AW479" i="1"/>
  <c r="AX478" i="1"/>
  <c r="AQ478" i="1"/>
  <c r="AR478" i="1"/>
  <c r="AS478" i="1"/>
  <c r="AT478" i="1"/>
  <c r="AU478" i="1"/>
  <c r="AV478" i="1"/>
  <c r="AW478" i="1"/>
  <c r="AX477" i="1"/>
  <c r="AQ477" i="1"/>
  <c r="AR477" i="1"/>
  <c r="AS477" i="1"/>
  <c r="AT477" i="1"/>
  <c r="AU477" i="1"/>
  <c r="AV477" i="1"/>
  <c r="AW477" i="1"/>
  <c r="AX476" i="1"/>
  <c r="AQ476" i="1"/>
  <c r="AR476" i="1"/>
  <c r="AS476" i="1"/>
  <c r="AT476" i="1"/>
  <c r="AU476" i="1"/>
  <c r="AV476" i="1"/>
  <c r="AW476" i="1"/>
  <c r="AX475" i="1"/>
  <c r="AQ475" i="1"/>
  <c r="AR475" i="1"/>
  <c r="AS475" i="1"/>
  <c r="AT475" i="1"/>
  <c r="AU475" i="1"/>
  <c r="AV475" i="1"/>
  <c r="AW475" i="1"/>
  <c r="AX474" i="1"/>
  <c r="AQ474" i="1"/>
  <c r="AR474" i="1"/>
  <c r="AS474" i="1"/>
  <c r="AT474" i="1"/>
  <c r="AU474" i="1"/>
  <c r="AV474" i="1"/>
  <c r="AW474" i="1"/>
  <c r="AX473" i="1"/>
  <c r="AQ473" i="1"/>
  <c r="AR473" i="1"/>
  <c r="AS473" i="1"/>
  <c r="AT473" i="1"/>
  <c r="AU473" i="1"/>
  <c r="AV473" i="1"/>
  <c r="AW473" i="1"/>
  <c r="AX472" i="1"/>
  <c r="AQ472" i="1"/>
  <c r="AR472" i="1"/>
  <c r="AS472" i="1"/>
  <c r="AT472" i="1"/>
  <c r="AU472" i="1"/>
  <c r="AV472" i="1"/>
  <c r="AW472" i="1"/>
  <c r="AX471" i="1"/>
  <c r="AQ471" i="1"/>
  <c r="AR471" i="1"/>
  <c r="AS471" i="1"/>
  <c r="AT471" i="1"/>
  <c r="AU471" i="1"/>
  <c r="AV471" i="1"/>
  <c r="AW471" i="1"/>
  <c r="AX470" i="1"/>
  <c r="AQ470" i="1"/>
  <c r="AR470" i="1"/>
  <c r="AS470" i="1"/>
  <c r="AT470" i="1"/>
  <c r="AU470" i="1"/>
  <c r="AV470" i="1"/>
  <c r="AW470" i="1"/>
  <c r="AX469" i="1"/>
  <c r="AQ469" i="1"/>
  <c r="AR469" i="1"/>
  <c r="AS469" i="1"/>
  <c r="AT469" i="1"/>
  <c r="AU469" i="1"/>
  <c r="AV469" i="1"/>
  <c r="AW469" i="1"/>
  <c r="AX468" i="1"/>
  <c r="AQ468" i="1"/>
  <c r="AR468" i="1"/>
  <c r="AS468" i="1"/>
  <c r="AT468" i="1"/>
  <c r="AU468" i="1"/>
  <c r="AV468" i="1"/>
  <c r="AW468" i="1"/>
  <c r="AX467" i="1"/>
  <c r="AQ467" i="1"/>
  <c r="AR467" i="1"/>
  <c r="AS467" i="1"/>
  <c r="AT467" i="1"/>
  <c r="AU467" i="1"/>
  <c r="AV467" i="1"/>
  <c r="AW467" i="1"/>
  <c r="AX466" i="1"/>
  <c r="AQ466" i="1"/>
  <c r="AR466" i="1"/>
  <c r="AS466" i="1"/>
  <c r="AT466" i="1"/>
  <c r="AU466" i="1"/>
  <c r="AV466" i="1"/>
  <c r="AW466" i="1"/>
  <c r="AX465" i="1"/>
  <c r="AQ465" i="1"/>
  <c r="AR465" i="1"/>
  <c r="AS465" i="1"/>
  <c r="AT465" i="1"/>
  <c r="AU465" i="1"/>
  <c r="AV465" i="1"/>
  <c r="AW465" i="1"/>
  <c r="AX464" i="1"/>
  <c r="AQ464" i="1"/>
  <c r="AR464" i="1"/>
  <c r="AS464" i="1"/>
  <c r="AT464" i="1"/>
  <c r="AU464" i="1"/>
  <c r="AV464" i="1"/>
  <c r="AW464" i="1"/>
  <c r="AX463" i="1"/>
  <c r="AQ463" i="1"/>
  <c r="AR463" i="1"/>
  <c r="AS463" i="1"/>
  <c r="AT463" i="1"/>
  <c r="AU463" i="1"/>
  <c r="AV463" i="1"/>
  <c r="AW463" i="1"/>
  <c r="AX462" i="1"/>
  <c r="AQ462" i="1"/>
  <c r="AR462" i="1"/>
  <c r="AS462" i="1"/>
  <c r="AT462" i="1"/>
  <c r="AU462" i="1"/>
  <c r="AV462" i="1"/>
  <c r="AW462" i="1"/>
  <c r="AX461" i="1"/>
  <c r="AQ461" i="1"/>
  <c r="AR461" i="1"/>
  <c r="AS461" i="1"/>
  <c r="AT461" i="1"/>
  <c r="AU461" i="1"/>
  <c r="AV461" i="1"/>
  <c r="AW461" i="1"/>
  <c r="AX460" i="1"/>
  <c r="AQ460" i="1"/>
  <c r="AR460" i="1"/>
  <c r="AS460" i="1"/>
  <c r="AT460" i="1"/>
  <c r="AU460" i="1"/>
  <c r="AV460" i="1"/>
  <c r="AW460" i="1"/>
  <c r="AX459" i="1"/>
  <c r="AQ459" i="1"/>
  <c r="AR459" i="1"/>
  <c r="AS459" i="1"/>
  <c r="AT459" i="1"/>
  <c r="AU459" i="1"/>
  <c r="AV459" i="1"/>
  <c r="AW459" i="1"/>
  <c r="AX458" i="1"/>
  <c r="AQ458" i="1"/>
  <c r="AR458" i="1"/>
  <c r="AS458" i="1"/>
  <c r="AT458" i="1"/>
  <c r="AU458" i="1"/>
  <c r="AV458" i="1"/>
  <c r="AW458" i="1"/>
  <c r="AX457" i="1"/>
  <c r="AQ457" i="1"/>
  <c r="AR457" i="1"/>
  <c r="AS457" i="1"/>
  <c r="AT457" i="1"/>
  <c r="AU457" i="1"/>
  <c r="AV457" i="1"/>
  <c r="AW457" i="1"/>
  <c r="AX456" i="1"/>
  <c r="AQ456" i="1"/>
  <c r="AR456" i="1"/>
  <c r="AS456" i="1"/>
  <c r="AT456" i="1"/>
  <c r="AU456" i="1"/>
  <c r="AV456" i="1"/>
  <c r="AW456" i="1"/>
  <c r="AX455" i="1"/>
  <c r="AQ455" i="1"/>
  <c r="AR455" i="1"/>
  <c r="AS455" i="1"/>
  <c r="AT455" i="1"/>
  <c r="AU455" i="1"/>
  <c r="AV455" i="1"/>
  <c r="AW455" i="1"/>
  <c r="AX454" i="1"/>
  <c r="AQ454" i="1"/>
  <c r="AR454" i="1"/>
  <c r="AS454" i="1"/>
  <c r="AT454" i="1"/>
  <c r="AU454" i="1"/>
  <c r="AV454" i="1"/>
  <c r="AW454" i="1"/>
  <c r="AX453" i="1"/>
  <c r="AQ453" i="1"/>
  <c r="AR453" i="1"/>
  <c r="AS453" i="1"/>
  <c r="AT453" i="1"/>
  <c r="AU453" i="1"/>
  <c r="AV453" i="1"/>
  <c r="AW453" i="1"/>
  <c r="AX452" i="1"/>
  <c r="AQ452" i="1"/>
  <c r="AR452" i="1"/>
  <c r="AS452" i="1"/>
  <c r="AT452" i="1"/>
  <c r="AU452" i="1"/>
  <c r="AV452" i="1"/>
  <c r="AW452" i="1"/>
  <c r="AX451" i="1"/>
  <c r="AQ451" i="1"/>
  <c r="AR451" i="1"/>
  <c r="AS451" i="1"/>
  <c r="AT451" i="1"/>
  <c r="AU451" i="1"/>
  <c r="AV451" i="1"/>
  <c r="AW451" i="1"/>
  <c r="AX450" i="1"/>
  <c r="AQ450" i="1"/>
  <c r="AR450" i="1"/>
  <c r="AS450" i="1"/>
  <c r="AT450" i="1"/>
  <c r="AU450" i="1"/>
  <c r="AV450" i="1"/>
  <c r="AW450" i="1"/>
  <c r="AX449" i="1"/>
  <c r="AQ449" i="1"/>
  <c r="AR449" i="1"/>
  <c r="AS449" i="1"/>
  <c r="AT449" i="1"/>
  <c r="AU449" i="1"/>
  <c r="AV449" i="1"/>
  <c r="AW449" i="1"/>
  <c r="AX448" i="1"/>
  <c r="AQ448" i="1"/>
  <c r="AR448" i="1"/>
  <c r="AS448" i="1"/>
  <c r="AT448" i="1"/>
  <c r="AU448" i="1"/>
  <c r="AV448" i="1"/>
  <c r="AW448" i="1"/>
  <c r="AX447" i="1"/>
  <c r="AQ447" i="1"/>
  <c r="AR447" i="1"/>
  <c r="AS447" i="1"/>
  <c r="AT447" i="1"/>
  <c r="AU447" i="1"/>
  <c r="AV447" i="1"/>
  <c r="AW447" i="1"/>
  <c r="AX446" i="1"/>
  <c r="AQ446" i="1"/>
  <c r="AR446" i="1"/>
  <c r="AS446" i="1"/>
  <c r="AT446" i="1"/>
  <c r="AU446" i="1"/>
  <c r="AV446" i="1"/>
  <c r="AW446" i="1"/>
  <c r="AX445" i="1"/>
  <c r="AQ445" i="1"/>
  <c r="AR445" i="1"/>
  <c r="AS445" i="1"/>
  <c r="AT445" i="1"/>
  <c r="AU445" i="1"/>
  <c r="AV445" i="1"/>
  <c r="AW445" i="1"/>
  <c r="AX444" i="1"/>
  <c r="AQ444" i="1"/>
  <c r="AR444" i="1"/>
  <c r="AS444" i="1"/>
  <c r="AT444" i="1"/>
  <c r="AU444" i="1"/>
  <c r="AV444" i="1"/>
  <c r="AW444" i="1"/>
  <c r="AX443" i="1"/>
  <c r="AQ443" i="1"/>
  <c r="AR443" i="1"/>
  <c r="AS443" i="1"/>
  <c r="AT443" i="1"/>
  <c r="AU443" i="1"/>
  <c r="AV443" i="1"/>
  <c r="AW443" i="1"/>
  <c r="AX442" i="1"/>
  <c r="AQ442" i="1"/>
  <c r="AR442" i="1"/>
  <c r="AS442" i="1"/>
  <c r="AT442" i="1"/>
  <c r="AU442" i="1"/>
  <c r="AV442" i="1"/>
  <c r="AW442" i="1"/>
  <c r="AX441" i="1"/>
  <c r="AQ441" i="1"/>
  <c r="AR441" i="1"/>
  <c r="AS441" i="1"/>
  <c r="AT441" i="1"/>
  <c r="AU441" i="1"/>
  <c r="AV441" i="1"/>
  <c r="AW441" i="1"/>
  <c r="AX440" i="1"/>
  <c r="AQ440" i="1"/>
  <c r="AR440" i="1"/>
  <c r="AS440" i="1"/>
  <c r="AT440" i="1"/>
  <c r="AU440" i="1"/>
  <c r="AV440" i="1"/>
  <c r="AW440" i="1"/>
  <c r="AX439" i="1"/>
  <c r="AQ439" i="1"/>
  <c r="AR439" i="1"/>
  <c r="AS439" i="1"/>
  <c r="AT439" i="1"/>
  <c r="AU439" i="1"/>
  <c r="AV439" i="1"/>
  <c r="AW439" i="1"/>
  <c r="AX438" i="1"/>
  <c r="AQ438" i="1"/>
  <c r="AR438" i="1"/>
  <c r="AS438" i="1"/>
  <c r="AT438" i="1"/>
  <c r="AU438" i="1"/>
  <c r="AV438" i="1"/>
  <c r="AW438" i="1"/>
  <c r="AX437" i="1"/>
  <c r="AQ437" i="1"/>
  <c r="AR437" i="1"/>
  <c r="AS437" i="1"/>
  <c r="AT437" i="1"/>
  <c r="AU437" i="1"/>
  <c r="AV437" i="1"/>
  <c r="AW437" i="1"/>
  <c r="AX436" i="1"/>
  <c r="AQ436" i="1"/>
  <c r="AR436" i="1"/>
  <c r="AS436" i="1"/>
  <c r="AT436" i="1"/>
  <c r="AU436" i="1"/>
  <c r="AV436" i="1"/>
  <c r="AW436" i="1"/>
  <c r="AX435" i="1"/>
  <c r="AQ435" i="1"/>
  <c r="AR435" i="1"/>
  <c r="AS435" i="1"/>
  <c r="AT435" i="1"/>
  <c r="AU435" i="1"/>
  <c r="AV435" i="1"/>
  <c r="AW435" i="1"/>
  <c r="AX434" i="1"/>
  <c r="AQ434" i="1"/>
  <c r="AR434" i="1"/>
  <c r="AS434" i="1"/>
  <c r="AT434" i="1"/>
  <c r="AU434" i="1"/>
  <c r="AV434" i="1"/>
  <c r="AW434" i="1"/>
  <c r="AX433" i="1"/>
  <c r="AQ433" i="1"/>
  <c r="AR433" i="1"/>
  <c r="AS433" i="1"/>
  <c r="AT433" i="1"/>
  <c r="AU433" i="1"/>
  <c r="AV433" i="1"/>
  <c r="AW433" i="1"/>
  <c r="AX432" i="1"/>
  <c r="AQ432" i="1"/>
  <c r="AR432" i="1"/>
  <c r="AS432" i="1"/>
  <c r="AT432" i="1"/>
  <c r="AU432" i="1"/>
  <c r="AV432" i="1"/>
  <c r="AW432" i="1"/>
  <c r="AX431" i="1"/>
  <c r="AQ431" i="1"/>
  <c r="AR431" i="1"/>
  <c r="AS431" i="1"/>
  <c r="AT431" i="1"/>
  <c r="AU431" i="1"/>
  <c r="AV431" i="1"/>
  <c r="AW431" i="1"/>
  <c r="AX430" i="1"/>
  <c r="AQ430" i="1"/>
  <c r="AR430" i="1"/>
  <c r="AS430" i="1"/>
  <c r="AT430" i="1"/>
  <c r="AU430" i="1"/>
  <c r="AV430" i="1"/>
  <c r="AW430" i="1"/>
  <c r="AX429" i="1"/>
  <c r="AQ429" i="1"/>
  <c r="AR429" i="1"/>
  <c r="AS429" i="1"/>
  <c r="AT429" i="1"/>
  <c r="AU429" i="1"/>
  <c r="AV429" i="1"/>
  <c r="AW429" i="1"/>
  <c r="AX428" i="1"/>
  <c r="AQ428" i="1"/>
  <c r="AR428" i="1"/>
  <c r="AS428" i="1"/>
  <c r="AT428" i="1"/>
  <c r="AU428" i="1"/>
  <c r="AV428" i="1"/>
  <c r="AW428" i="1"/>
  <c r="AX427" i="1"/>
  <c r="AQ427" i="1"/>
  <c r="AR427" i="1"/>
  <c r="AS427" i="1"/>
  <c r="AT427" i="1"/>
  <c r="AU427" i="1"/>
  <c r="AV427" i="1"/>
  <c r="AW427" i="1"/>
  <c r="AX426" i="1"/>
  <c r="AQ426" i="1"/>
  <c r="AR426" i="1"/>
  <c r="AS426" i="1"/>
  <c r="AT426" i="1"/>
  <c r="AU426" i="1"/>
  <c r="AV426" i="1"/>
  <c r="AW426" i="1"/>
  <c r="AX425" i="1"/>
  <c r="AQ425" i="1"/>
  <c r="AR425" i="1"/>
  <c r="AS425" i="1"/>
  <c r="AT425" i="1"/>
  <c r="AU425" i="1"/>
  <c r="AV425" i="1"/>
  <c r="AW425" i="1"/>
  <c r="AX424" i="1"/>
  <c r="AQ424" i="1"/>
  <c r="AR424" i="1"/>
  <c r="AS424" i="1"/>
  <c r="AT424" i="1"/>
  <c r="AU424" i="1"/>
  <c r="AV424" i="1"/>
  <c r="AW424" i="1"/>
  <c r="AX423" i="1"/>
  <c r="AQ423" i="1"/>
  <c r="AR423" i="1"/>
  <c r="AS423" i="1"/>
  <c r="AT423" i="1"/>
  <c r="AU423" i="1"/>
  <c r="AV423" i="1"/>
  <c r="AW423" i="1"/>
  <c r="AX422" i="1"/>
  <c r="AQ422" i="1"/>
  <c r="AR422" i="1"/>
  <c r="AS422" i="1"/>
  <c r="AT422" i="1"/>
  <c r="AU422" i="1"/>
  <c r="AV422" i="1"/>
  <c r="AW422" i="1"/>
  <c r="AX421" i="1"/>
  <c r="AQ421" i="1"/>
  <c r="AR421" i="1"/>
  <c r="AS421" i="1"/>
  <c r="AT421" i="1"/>
  <c r="AU421" i="1"/>
  <c r="AV421" i="1"/>
  <c r="AW421" i="1"/>
  <c r="AX420" i="1"/>
  <c r="AQ420" i="1"/>
  <c r="AR420" i="1"/>
  <c r="AS420" i="1"/>
  <c r="AT420" i="1"/>
  <c r="AU420" i="1"/>
  <c r="AV420" i="1"/>
  <c r="AW420" i="1"/>
  <c r="AX419" i="1"/>
  <c r="AQ419" i="1"/>
  <c r="AR419" i="1"/>
  <c r="AS419" i="1"/>
  <c r="AT419" i="1"/>
  <c r="AU419" i="1"/>
  <c r="AV419" i="1"/>
  <c r="AW419" i="1"/>
  <c r="AX418" i="1"/>
  <c r="AQ418" i="1"/>
  <c r="AR418" i="1"/>
  <c r="AS418" i="1"/>
  <c r="AT418" i="1"/>
  <c r="AU418" i="1"/>
  <c r="AV418" i="1"/>
  <c r="AW418" i="1"/>
  <c r="AX417" i="1"/>
  <c r="AQ417" i="1"/>
  <c r="AR417" i="1"/>
  <c r="AS417" i="1"/>
  <c r="AT417" i="1"/>
  <c r="AU417" i="1"/>
  <c r="AV417" i="1"/>
  <c r="AW417" i="1"/>
  <c r="AX416" i="1"/>
  <c r="AQ416" i="1"/>
  <c r="AR416" i="1"/>
  <c r="AS416" i="1"/>
  <c r="AT416" i="1"/>
  <c r="AU416" i="1"/>
  <c r="AV416" i="1"/>
  <c r="AW416" i="1"/>
  <c r="AX415" i="1"/>
  <c r="AQ415" i="1"/>
  <c r="AR415" i="1"/>
  <c r="AS415" i="1"/>
  <c r="AT415" i="1"/>
  <c r="AU415" i="1"/>
  <c r="AV415" i="1"/>
  <c r="AW415" i="1"/>
  <c r="AX414" i="1"/>
  <c r="AQ414" i="1"/>
  <c r="AR414" i="1"/>
  <c r="AS414" i="1"/>
  <c r="AT414" i="1"/>
  <c r="AU414" i="1"/>
  <c r="AV414" i="1"/>
  <c r="AW414" i="1"/>
  <c r="AX413" i="1"/>
  <c r="AQ413" i="1"/>
  <c r="AR413" i="1"/>
  <c r="AS413" i="1"/>
  <c r="AT413" i="1"/>
  <c r="AU413" i="1"/>
  <c r="AV413" i="1"/>
  <c r="AW413" i="1"/>
  <c r="AX412" i="1"/>
  <c r="AQ412" i="1"/>
  <c r="AR412" i="1"/>
  <c r="AS412" i="1"/>
  <c r="AT412" i="1"/>
  <c r="AU412" i="1"/>
  <c r="AV412" i="1"/>
  <c r="AW412" i="1"/>
  <c r="AX411" i="1"/>
  <c r="AQ411" i="1"/>
  <c r="AR411" i="1"/>
  <c r="AS411" i="1"/>
  <c r="AT411" i="1"/>
  <c r="AU411" i="1"/>
  <c r="AV411" i="1"/>
  <c r="AW411" i="1"/>
  <c r="AX410" i="1"/>
  <c r="AQ410" i="1"/>
  <c r="AR410" i="1"/>
  <c r="AS410" i="1"/>
  <c r="AT410" i="1"/>
  <c r="AU410" i="1"/>
  <c r="AV410" i="1"/>
  <c r="AW410" i="1"/>
  <c r="AX409" i="1"/>
  <c r="AQ409" i="1"/>
  <c r="AR409" i="1"/>
  <c r="AS409" i="1"/>
  <c r="AT409" i="1"/>
  <c r="AU409" i="1"/>
  <c r="AV409" i="1"/>
  <c r="AW409" i="1"/>
  <c r="AX408" i="1"/>
  <c r="AQ408" i="1"/>
  <c r="AR408" i="1"/>
  <c r="AS408" i="1"/>
  <c r="AT408" i="1"/>
  <c r="AU408" i="1"/>
  <c r="AV408" i="1"/>
  <c r="AW408" i="1"/>
  <c r="AX407" i="1"/>
  <c r="AQ407" i="1"/>
  <c r="AR407" i="1"/>
  <c r="AS407" i="1"/>
  <c r="AT407" i="1"/>
  <c r="AU407" i="1"/>
  <c r="AV407" i="1"/>
  <c r="AW407" i="1"/>
  <c r="AX406" i="1"/>
  <c r="AQ406" i="1"/>
  <c r="AR406" i="1"/>
  <c r="AS406" i="1"/>
  <c r="AT406" i="1"/>
  <c r="AU406" i="1"/>
  <c r="AV406" i="1"/>
  <c r="AW406" i="1"/>
  <c r="AX405" i="1"/>
  <c r="AQ405" i="1"/>
  <c r="AR405" i="1"/>
  <c r="AS405" i="1"/>
  <c r="AT405" i="1"/>
  <c r="AU405" i="1"/>
  <c r="AV405" i="1"/>
  <c r="AW405" i="1"/>
  <c r="AX404" i="1"/>
  <c r="AQ404" i="1"/>
  <c r="AR404" i="1"/>
  <c r="AS404" i="1"/>
  <c r="AT404" i="1"/>
  <c r="AU404" i="1"/>
  <c r="AV404" i="1"/>
  <c r="AW404" i="1"/>
  <c r="AX403" i="1"/>
  <c r="AQ403" i="1"/>
  <c r="AR403" i="1"/>
  <c r="AS403" i="1"/>
  <c r="AT403" i="1"/>
  <c r="AU403" i="1"/>
  <c r="AV403" i="1"/>
  <c r="AW403" i="1"/>
  <c r="AX402" i="1"/>
  <c r="AQ402" i="1"/>
  <c r="AR402" i="1"/>
  <c r="AS402" i="1"/>
  <c r="AT402" i="1"/>
  <c r="AU402" i="1"/>
  <c r="AV402" i="1"/>
  <c r="AW402" i="1"/>
  <c r="AX401" i="1"/>
  <c r="AQ401" i="1"/>
  <c r="AR401" i="1"/>
  <c r="AS401" i="1"/>
  <c r="AT401" i="1"/>
  <c r="AU401" i="1"/>
  <c r="AV401" i="1"/>
  <c r="AW401" i="1"/>
  <c r="AX400" i="1"/>
  <c r="AQ400" i="1"/>
  <c r="AR400" i="1"/>
  <c r="AS400" i="1"/>
  <c r="AT400" i="1"/>
  <c r="AU400" i="1"/>
  <c r="AV400" i="1"/>
  <c r="AW400" i="1"/>
  <c r="AX399" i="1"/>
  <c r="AQ399" i="1"/>
  <c r="AR399" i="1"/>
  <c r="AS399" i="1"/>
  <c r="AT399" i="1"/>
  <c r="AU399" i="1"/>
  <c r="AV399" i="1"/>
  <c r="AW399" i="1"/>
  <c r="AX398" i="1"/>
  <c r="AQ398" i="1"/>
  <c r="AR398" i="1"/>
  <c r="AS398" i="1"/>
  <c r="AT398" i="1"/>
  <c r="AU398" i="1"/>
  <c r="AV398" i="1"/>
  <c r="AW398" i="1"/>
  <c r="AX397" i="1"/>
  <c r="AQ397" i="1"/>
  <c r="AR397" i="1"/>
  <c r="AS397" i="1"/>
  <c r="AT397" i="1"/>
  <c r="AU397" i="1"/>
  <c r="AV397" i="1"/>
  <c r="AW397" i="1"/>
  <c r="AX396" i="1"/>
  <c r="AQ396" i="1"/>
  <c r="AR396" i="1"/>
  <c r="AS396" i="1"/>
  <c r="AT396" i="1"/>
  <c r="AU396" i="1"/>
  <c r="AV396" i="1"/>
  <c r="AW396" i="1"/>
  <c r="AX395" i="1"/>
  <c r="AQ395" i="1"/>
  <c r="AR395" i="1"/>
  <c r="AS395" i="1"/>
  <c r="AT395" i="1"/>
  <c r="AU395" i="1"/>
  <c r="AV395" i="1"/>
  <c r="AW395" i="1"/>
  <c r="AX394" i="1"/>
  <c r="AQ394" i="1"/>
  <c r="AR394" i="1"/>
  <c r="AS394" i="1"/>
  <c r="AT394" i="1"/>
  <c r="AU394" i="1"/>
  <c r="AV394" i="1"/>
  <c r="AW394" i="1"/>
  <c r="AX393" i="1"/>
  <c r="AQ393" i="1"/>
  <c r="AR393" i="1"/>
  <c r="AS393" i="1"/>
  <c r="AT393" i="1"/>
  <c r="AU393" i="1"/>
  <c r="AV393" i="1"/>
  <c r="AW393" i="1"/>
  <c r="AX392" i="1"/>
  <c r="AQ392" i="1"/>
  <c r="AR392" i="1"/>
  <c r="AS392" i="1"/>
  <c r="AT392" i="1"/>
  <c r="AU392" i="1"/>
  <c r="AV392" i="1"/>
  <c r="AW392" i="1"/>
  <c r="AX391" i="1"/>
  <c r="AQ391" i="1"/>
  <c r="AR391" i="1"/>
  <c r="AS391" i="1"/>
  <c r="AT391" i="1"/>
  <c r="AU391" i="1"/>
  <c r="AV391" i="1"/>
  <c r="AW391" i="1"/>
  <c r="AX390" i="1"/>
  <c r="AQ390" i="1"/>
  <c r="AR390" i="1"/>
  <c r="AS390" i="1"/>
  <c r="AT390" i="1"/>
  <c r="AU390" i="1"/>
  <c r="AV390" i="1"/>
  <c r="AW390" i="1"/>
  <c r="AX389" i="1"/>
  <c r="AQ389" i="1"/>
  <c r="AR389" i="1"/>
  <c r="AS389" i="1"/>
  <c r="AT389" i="1"/>
  <c r="AU389" i="1"/>
  <c r="AV389" i="1"/>
  <c r="AW389" i="1"/>
  <c r="AX388" i="1"/>
  <c r="AQ388" i="1"/>
  <c r="AR388" i="1"/>
  <c r="AS388" i="1"/>
  <c r="AT388" i="1"/>
  <c r="AU388" i="1"/>
  <c r="AV388" i="1"/>
  <c r="AW388" i="1"/>
  <c r="AX387" i="1"/>
  <c r="AQ387" i="1"/>
  <c r="AR387" i="1"/>
  <c r="AS387" i="1"/>
  <c r="AT387" i="1"/>
  <c r="AU387" i="1"/>
  <c r="AV387" i="1"/>
  <c r="AW387" i="1"/>
  <c r="AX386" i="1"/>
  <c r="AQ386" i="1"/>
  <c r="AR386" i="1"/>
  <c r="AS386" i="1"/>
  <c r="AT386" i="1"/>
  <c r="AU386" i="1"/>
  <c r="AV386" i="1"/>
  <c r="AW386" i="1"/>
  <c r="AX385" i="1"/>
  <c r="AQ385" i="1"/>
  <c r="AR385" i="1"/>
  <c r="AS385" i="1"/>
  <c r="AT385" i="1"/>
  <c r="AU385" i="1"/>
  <c r="AV385" i="1"/>
  <c r="AW385" i="1"/>
  <c r="AX384" i="1"/>
  <c r="AQ384" i="1"/>
  <c r="AR384" i="1"/>
  <c r="AS384" i="1"/>
  <c r="AT384" i="1"/>
  <c r="AU384" i="1"/>
  <c r="AV384" i="1"/>
  <c r="AW384" i="1"/>
  <c r="AX383" i="1"/>
  <c r="AQ383" i="1"/>
  <c r="AR383" i="1"/>
  <c r="AS383" i="1"/>
  <c r="AT383" i="1"/>
  <c r="AU383" i="1"/>
  <c r="AV383" i="1"/>
  <c r="AW383" i="1"/>
  <c r="AX382" i="1"/>
  <c r="AQ382" i="1"/>
  <c r="AR382" i="1"/>
  <c r="AS382" i="1"/>
  <c r="AT382" i="1"/>
  <c r="AU382" i="1"/>
  <c r="AV382" i="1"/>
  <c r="AW382" i="1"/>
  <c r="AX381" i="1"/>
  <c r="AQ381" i="1"/>
  <c r="AR381" i="1"/>
  <c r="AS381" i="1"/>
  <c r="AT381" i="1"/>
  <c r="AU381" i="1"/>
  <c r="AV381" i="1"/>
  <c r="AW381" i="1"/>
  <c r="AX380" i="1"/>
  <c r="AQ380" i="1"/>
  <c r="AR380" i="1"/>
  <c r="AS380" i="1"/>
  <c r="AT380" i="1"/>
  <c r="AU380" i="1"/>
  <c r="AV380" i="1"/>
  <c r="AW380" i="1"/>
  <c r="AX379" i="1"/>
  <c r="AQ379" i="1"/>
  <c r="AR379" i="1"/>
  <c r="AS379" i="1"/>
  <c r="AT379" i="1"/>
  <c r="AU379" i="1"/>
  <c r="AV379" i="1"/>
  <c r="AW379" i="1"/>
  <c r="AX378" i="1"/>
  <c r="AQ378" i="1"/>
  <c r="AR378" i="1"/>
  <c r="AS378" i="1"/>
  <c r="AT378" i="1"/>
  <c r="AU378" i="1"/>
  <c r="AV378" i="1"/>
  <c r="AW378" i="1"/>
  <c r="AX377" i="1"/>
  <c r="AQ377" i="1"/>
  <c r="AR377" i="1"/>
  <c r="AS377" i="1"/>
  <c r="AT377" i="1"/>
  <c r="AU377" i="1"/>
  <c r="AV377" i="1"/>
  <c r="AW377" i="1"/>
  <c r="AX376" i="1"/>
  <c r="AQ376" i="1"/>
  <c r="AR376" i="1"/>
  <c r="AS376" i="1"/>
  <c r="AT376" i="1"/>
  <c r="AU376" i="1"/>
  <c r="AV376" i="1"/>
  <c r="AW376" i="1"/>
  <c r="AX375" i="1"/>
  <c r="AQ375" i="1"/>
  <c r="AR375" i="1"/>
  <c r="AS375" i="1"/>
  <c r="AT375" i="1"/>
  <c r="AU375" i="1"/>
  <c r="AV375" i="1"/>
  <c r="AW375" i="1"/>
  <c r="AX374" i="1"/>
  <c r="AQ374" i="1"/>
  <c r="AR374" i="1"/>
  <c r="AS374" i="1"/>
  <c r="AT374" i="1"/>
  <c r="AU374" i="1"/>
  <c r="AV374" i="1"/>
  <c r="AW374" i="1"/>
  <c r="AX373" i="1"/>
  <c r="AQ373" i="1"/>
  <c r="AR373" i="1"/>
  <c r="AS373" i="1"/>
  <c r="AT373" i="1"/>
  <c r="AU373" i="1"/>
  <c r="AV373" i="1"/>
  <c r="AW373" i="1"/>
  <c r="AX372" i="1"/>
  <c r="AQ372" i="1"/>
  <c r="AR372" i="1"/>
  <c r="AS372" i="1"/>
  <c r="AT372" i="1"/>
  <c r="AU372" i="1"/>
  <c r="AV372" i="1"/>
  <c r="AW372" i="1"/>
  <c r="AX371" i="1"/>
  <c r="AQ371" i="1"/>
  <c r="AR371" i="1"/>
  <c r="AS371" i="1"/>
  <c r="AT371" i="1"/>
  <c r="AU371" i="1"/>
  <c r="AV371" i="1"/>
  <c r="AW371" i="1"/>
  <c r="AX370" i="1"/>
  <c r="AQ370" i="1"/>
  <c r="AR370" i="1"/>
  <c r="AS370" i="1"/>
  <c r="AT370" i="1"/>
  <c r="AU370" i="1"/>
  <c r="AV370" i="1"/>
  <c r="AW370" i="1"/>
  <c r="AX369" i="1"/>
  <c r="AQ369" i="1"/>
  <c r="AR369" i="1"/>
  <c r="AS369" i="1"/>
  <c r="AT369" i="1"/>
  <c r="AU369" i="1"/>
  <c r="AV369" i="1"/>
  <c r="AW369" i="1"/>
  <c r="AX368" i="1"/>
  <c r="AQ368" i="1"/>
  <c r="AR368" i="1"/>
  <c r="AS368" i="1"/>
  <c r="AT368" i="1"/>
  <c r="AU368" i="1"/>
  <c r="AV368" i="1"/>
  <c r="AW368" i="1"/>
  <c r="AX367" i="1"/>
  <c r="AQ367" i="1"/>
  <c r="AR367" i="1"/>
  <c r="AS367" i="1"/>
  <c r="AT367" i="1"/>
  <c r="AU367" i="1"/>
  <c r="AV367" i="1"/>
  <c r="AW367" i="1"/>
  <c r="AX366" i="1"/>
  <c r="AQ366" i="1"/>
  <c r="AR366" i="1"/>
  <c r="AS366" i="1"/>
  <c r="AT366" i="1"/>
  <c r="AU366" i="1"/>
  <c r="AV366" i="1"/>
  <c r="AW366" i="1"/>
  <c r="AX365" i="1"/>
  <c r="AQ365" i="1"/>
  <c r="AR365" i="1"/>
  <c r="AS365" i="1"/>
  <c r="AT365" i="1"/>
  <c r="AU365" i="1"/>
  <c r="AV365" i="1"/>
  <c r="AW365" i="1"/>
  <c r="AX364" i="1"/>
  <c r="AQ364" i="1"/>
  <c r="AR364" i="1"/>
  <c r="AS364" i="1"/>
  <c r="AT364" i="1"/>
  <c r="AU364" i="1"/>
  <c r="AV364" i="1"/>
  <c r="AW364" i="1"/>
  <c r="AX363" i="1"/>
  <c r="AQ363" i="1"/>
  <c r="AR363" i="1"/>
  <c r="AS363" i="1"/>
  <c r="AT363" i="1"/>
  <c r="AU363" i="1"/>
  <c r="AV363" i="1"/>
  <c r="AW363" i="1"/>
  <c r="AX362" i="1"/>
  <c r="AQ362" i="1"/>
  <c r="AR362" i="1"/>
  <c r="AS362" i="1"/>
  <c r="AT362" i="1"/>
  <c r="AU362" i="1"/>
  <c r="AV362" i="1"/>
  <c r="AW362" i="1"/>
  <c r="AX361" i="1"/>
  <c r="AQ361" i="1"/>
  <c r="AR361" i="1"/>
  <c r="AS361" i="1"/>
  <c r="AT361" i="1"/>
  <c r="AU361" i="1"/>
  <c r="AV361" i="1"/>
  <c r="AW361" i="1"/>
  <c r="AX360" i="1"/>
  <c r="AQ360" i="1"/>
  <c r="AR360" i="1"/>
  <c r="AS360" i="1"/>
  <c r="AT360" i="1"/>
  <c r="AU360" i="1"/>
  <c r="AV360" i="1"/>
  <c r="AW360" i="1"/>
  <c r="AX359" i="1"/>
  <c r="AQ359" i="1"/>
  <c r="AR359" i="1"/>
  <c r="AS359" i="1"/>
  <c r="AT359" i="1"/>
  <c r="AU359" i="1"/>
  <c r="AV359" i="1"/>
  <c r="AW359" i="1"/>
  <c r="AX358" i="1"/>
  <c r="AQ358" i="1"/>
  <c r="AR358" i="1"/>
  <c r="AS358" i="1"/>
  <c r="AT358" i="1"/>
  <c r="AU358" i="1"/>
  <c r="AV358" i="1"/>
  <c r="AW358" i="1"/>
  <c r="AX357" i="1"/>
  <c r="AQ357" i="1"/>
  <c r="AR357" i="1"/>
  <c r="AS357" i="1"/>
  <c r="AT357" i="1"/>
  <c r="AU357" i="1"/>
  <c r="AV357" i="1"/>
  <c r="AW357" i="1"/>
  <c r="AX356" i="1"/>
  <c r="AQ356" i="1"/>
  <c r="AR356" i="1"/>
  <c r="AS356" i="1"/>
  <c r="AT356" i="1"/>
  <c r="AU356" i="1"/>
  <c r="AV356" i="1"/>
  <c r="AW356" i="1"/>
  <c r="AX355" i="1"/>
  <c r="AQ355" i="1"/>
  <c r="AR355" i="1"/>
  <c r="AS355" i="1"/>
  <c r="AT355" i="1"/>
  <c r="AU355" i="1"/>
  <c r="AV355" i="1"/>
  <c r="AW355" i="1"/>
  <c r="AX354" i="1"/>
  <c r="AQ354" i="1"/>
  <c r="AR354" i="1"/>
  <c r="AS354" i="1"/>
  <c r="AT354" i="1"/>
  <c r="AU354" i="1"/>
  <c r="AV354" i="1"/>
  <c r="AW354" i="1"/>
  <c r="AX353" i="1"/>
  <c r="AQ353" i="1"/>
  <c r="AR353" i="1"/>
  <c r="AS353" i="1"/>
  <c r="AT353" i="1"/>
  <c r="AU353" i="1"/>
  <c r="AV353" i="1"/>
  <c r="AW353" i="1"/>
  <c r="AX352" i="1"/>
  <c r="AQ352" i="1"/>
  <c r="AR352" i="1"/>
  <c r="AS352" i="1"/>
  <c r="AT352" i="1"/>
  <c r="AU352" i="1"/>
  <c r="AV352" i="1"/>
  <c r="AW352" i="1"/>
  <c r="AX351" i="1"/>
  <c r="AQ351" i="1"/>
  <c r="AR351" i="1"/>
  <c r="AS351" i="1"/>
  <c r="AT351" i="1"/>
  <c r="AU351" i="1"/>
  <c r="AV351" i="1"/>
  <c r="AW351" i="1"/>
  <c r="AX350" i="1"/>
  <c r="AQ350" i="1"/>
  <c r="AR350" i="1"/>
  <c r="AS350" i="1"/>
  <c r="AT350" i="1"/>
  <c r="AU350" i="1"/>
  <c r="AV350" i="1"/>
  <c r="AW350" i="1"/>
  <c r="AX349" i="1"/>
  <c r="AQ349" i="1"/>
  <c r="AR349" i="1"/>
  <c r="AS349" i="1"/>
  <c r="AT349" i="1"/>
  <c r="AU349" i="1"/>
  <c r="AV349" i="1"/>
  <c r="AW349" i="1"/>
  <c r="AX348" i="1"/>
  <c r="AQ348" i="1"/>
  <c r="AR348" i="1"/>
  <c r="AS348" i="1"/>
  <c r="AT348" i="1"/>
  <c r="AU348" i="1"/>
  <c r="AV348" i="1"/>
  <c r="AW348" i="1"/>
  <c r="AX347" i="1"/>
  <c r="AQ347" i="1"/>
  <c r="AR347" i="1"/>
  <c r="AS347" i="1"/>
  <c r="AT347" i="1"/>
  <c r="AU347" i="1"/>
  <c r="AV347" i="1"/>
  <c r="AW347" i="1"/>
  <c r="AX346" i="1"/>
  <c r="AQ346" i="1"/>
  <c r="AR346" i="1"/>
  <c r="AS346" i="1"/>
  <c r="AT346" i="1"/>
  <c r="AU346" i="1"/>
  <c r="AV346" i="1"/>
  <c r="AW346" i="1"/>
  <c r="AX345" i="1"/>
  <c r="AQ345" i="1"/>
  <c r="AR345" i="1"/>
  <c r="AS345" i="1"/>
  <c r="AT345" i="1"/>
  <c r="AU345" i="1"/>
  <c r="AV345" i="1"/>
  <c r="AW345" i="1"/>
  <c r="AX344" i="1"/>
  <c r="AQ344" i="1"/>
  <c r="AR344" i="1"/>
  <c r="AS344" i="1"/>
  <c r="AT344" i="1"/>
  <c r="AU344" i="1"/>
  <c r="AV344" i="1"/>
  <c r="AW344" i="1"/>
  <c r="AX343" i="1"/>
  <c r="AQ343" i="1"/>
  <c r="AR343" i="1"/>
  <c r="AS343" i="1"/>
  <c r="AT343" i="1"/>
  <c r="AU343" i="1"/>
  <c r="AV343" i="1"/>
  <c r="AW343" i="1"/>
  <c r="AX342" i="1"/>
  <c r="AQ342" i="1"/>
  <c r="AR342" i="1"/>
  <c r="AS342" i="1"/>
  <c r="AT342" i="1"/>
  <c r="AU342" i="1"/>
  <c r="AV342" i="1"/>
  <c r="AW342" i="1"/>
  <c r="AX341" i="1"/>
  <c r="AQ341" i="1"/>
  <c r="AR341" i="1"/>
  <c r="AS341" i="1"/>
  <c r="AT341" i="1"/>
  <c r="AU341" i="1"/>
  <c r="AV341" i="1"/>
  <c r="AW341" i="1"/>
  <c r="AX340" i="1"/>
  <c r="AQ340" i="1"/>
  <c r="AR340" i="1"/>
  <c r="AS340" i="1"/>
  <c r="AT340" i="1"/>
  <c r="AU340" i="1"/>
  <c r="AV340" i="1"/>
  <c r="AW340" i="1"/>
  <c r="AX339" i="1"/>
  <c r="AQ339" i="1"/>
  <c r="AR339" i="1"/>
  <c r="AS339" i="1"/>
  <c r="AT339" i="1"/>
  <c r="AU339" i="1"/>
  <c r="AV339" i="1"/>
  <c r="AW339" i="1"/>
  <c r="AX338" i="1"/>
  <c r="AQ338" i="1"/>
  <c r="AR338" i="1"/>
  <c r="AS338" i="1"/>
  <c r="AT338" i="1"/>
  <c r="AU338" i="1"/>
  <c r="AV338" i="1"/>
  <c r="AW338" i="1"/>
  <c r="AX337" i="1"/>
  <c r="AQ337" i="1"/>
  <c r="AR337" i="1"/>
  <c r="AS337" i="1"/>
  <c r="AT337" i="1"/>
  <c r="AU337" i="1"/>
  <c r="AV337" i="1"/>
  <c r="AW337" i="1"/>
  <c r="AX336" i="1"/>
  <c r="AQ336" i="1"/>
  <c r="AR336" i="1"/>
  <c r="AS336" i="1"/>
  <c r="AT336" i="1"/>
  <c r="AU336" i="1"/>
  <c r="AV336" i="1"/>
  <c r="AW336" i="1"/>
  <c r="AX335" i="1"/>
  <c r="AQ335" i="1"/>
  <c r="AR335" i="1"/>
  <c r="AS335" i="1"/>
  <c r="AT335" i="1"/>
  <c r="AU335" i="1"/>
  <c r="AV335" i="1"/>
  <c r="AW335" i="1"/>
  <c r="AX334" i="1"/>
  <c r="AQ334" i="1"/>
  <c r="AR334" i="1"/>
  <c r="AS334" i="1"/>
  <c r="AT334" i="1"/>
  <c r="AU334" i="1"/>
  <c r="AV334" i="1"/>
  <c r="AW334" i="1"/>
  <c r="AX333" i="1"/>
  <c r="AQ333" i="1"/>
  <c r="AR333" i="1"/>
  <c r="AS333" i="1"/>
  <c r="AT333" i="1"/>
  <c r="AU333" i="1"/>
  <c r="AV333" i="1"/>
  <c r="AW333" i="1"/>
  <c r="AX332" i="1"/>
  <c r="AQ332" i="1"/>
  <c r="AR332" i="1"/>
  <c r="AS332" i="1"/>
  <c r="AT332" i="1"/>
  <c r="AU332" i="1"/>
  <c r="AV332" i="1"/>
  <c r="AW332" i="1"/>
  <c r="AX331" i="1"/>
  <c r="AQ331" i="1"/>
  <c r="AR331" i="1"/>
  <c r="AS331" i="1"/>
  <c r="AT331" i="1"/>
  <c r="AU331" i="1"/>
  <c r="AV331" i="1"/>
  <c r="AW331" i="1"/>
  <c r="AX330" i="1"/>
  <c r="AQ330" i="1"/>
  <c r="AR330" i="1"/>
  <c r="AS330" i="1"/>
  <c r="AT330" i="1"/>
  <c r="AU330" i="1"/>
  <c r="AV330" i="1"/>
  <c r="AW330" i="1"/>
  <c r="AX329" i="1"/>
  <c r="AQ329" i="1"/>
  <c r="AR329" i="1"/>
  <c r="AS329" i="1"/>
  <c r="AT329" i="1"/>
  <c r="AU329" i="1"/>
  <c r="AV329" i="1"/>
  <c r="AW329" i="1"/>
  <c r="AX328" i="1"/>
  <c r="AQ328" i="1"/>
  <c r="AR328" i="1"/>
  <c r="AS328" i="1"/>
  <c r="AT328" i="1"/>
  <c r="AU328" i="1"/>
  <c r="AV328" i="1"/>
  <c r="AW328" i="1"/>
  <c r="AX327" i="1"/>
  <c r="AQ327" i="1"/>
  <c r="AR327" i="1"/>
  <c r="AS327" i="1"/>
  <c r="AT327" i="1"/>
  <c r="AU327" i="1"/>
  <c r="AV327" i="1"/>
  <c r="AW327" i="1"/>
  <c r="AX326" i="1"/>
  <c r="AQ326" i="1"/>
  <c r="AR326" i="1"/>
  <c r="AS326" i="1"/>
  <c r="AT326" i="1"/>
  <c r="AU326" i="1"/>
  <c r="AV326" i="1"/>
  <c r="AW326" i="1"/>
  <c r="AX325" i="1"/>
  <c r="AQ325" i="1"/>
  <c r="AR325" i="1"/>
  <c r="AS325" i="1"/>
  <c r="AT325" i="1"/>
  <c r="AU325" i="1"/>
  <c r="AV325" i="1"/>
  <c r="AW325" i="1"/>
  <c r="AX324" i="1"/>
  <c r="AQ324" i="1"/>
  <c r="AR324" i="1"/>
  <c r="AS324" i="1"/>
  <c r="AT324" i="1"/>
  <c r="AU324" i="1"/>
  <c r="AV324" i="1"/>
  <c r="AW324" i="1"/>
  <c r="AX323" i="1"/>
  <c r="AQ323" i="1"/>
  <c r="AR323" i="1"/>
  <c r="AS323" i="1"/>
  <c r="AT323" i="1"/>
  <c r="AU323" i="1"/>
  <c r="AV323" i="1"/>
  <c r="AW323" i="1"/>
  <c r="AX322" i="1"/>
  <c r="AQ322" i="1"/>
  <c r="AR322" i="1"/>
  <c r="AS322" i="1"/>
  <c r="AT322" i="1"/>
  <c r="AU322" i="1"/>
  <c r="AV322" i="1"/>
  <c r="AW322" i="1"/>
  <c r="AX321" i="1"/>
  <c r="AQ321" i="1"/>
  <c r="AR321" i="1"/>
  <c r="AS321" i="1"/>
  <c r="AT321" i="1"/>
  <c r="AU321" i="1"/>
  <c r="AV321" i="1"/>
  <c r="AW321" i="1"/>
  <c r="AX320" i="1"/>
  <c r="AQ320" i="1"/>
  <c r="AR320" i="1"/>
  <c r="AS320" i="1"/>
  <c r="AT320" i="1"/>
  <c r="AU320" i="1"/>
  <c r="AV320" i="1"/>
  <c r="AW320" i="1"/>
  <c r="AX319" i="1"/>
  <c r="AQ319" i="1"/>
  <c r="AR319" i="1"/>
  <c r="AS319" i="1"/>
  <c r="AT319" i="1"/>
  <c r="AU319" i="1"/>
  <c r="AV319" i="1"/>
  <c r="AW319" i="1"/>
  <c r="AX318" i="1"/>
  <c r="AQ318" i="1"/>
  <c r="AR318" i="1"/>
  <c r="AS318" i="1"/>
  <c r="AT318" i="1"/>
  <c r="AU318" i="1"/>
  <c r="AV318" i="1"/>
  <c r="AW318" i="1"/>
  <c r="AX317" i="1"/>
  <c r="AQ317" i="1"/>
  <c r="AR317" i="1"/>
  <c r="AS317" i="1"/>
  <c r="AT317" i="1"/>
  <c r="AU317" i="1"/>
  <c r="AV317" i="1"/>
  <c r="AW317" i="1"/>
  <c r="AX316" i="1"/>
  <c r="AQ316" i="1"/>
  <c r="AR316" i="1"/>
  <c r="AS316" i="1"/>
  <c r="AT316" i="1"/>
  <c r="AU316" i="1"/>
  <c r="AV316" i="1"/>
  <c r="AW316" i="1"/>
  <c r="AX315" i="1"/>
  <c r="AQ315" i="1"/>
  <c r="AR315" i="1"/>
  <c r="AS315" i="1"/>
  <c r="AT315" i="1"/>
  <c r="AU315" i="1"/>
  <c r="AV315" i="1"/>
  <c r="AW315" i="1"/>
  <c r="AX314" i="1"/>
  <c r="AQ314" i="1"/>
  <c r="AR314" i="1"/>
  <c r="AS314" i="1"/>
  <c r="AT314" i="1"/>
  <c r="AU314" i="1"/>
  <c r="AV314" i="1"/>
  <c r="AW314" i="1"/>
  <c r="AX313" i="1"/>
  <c r="AQ313" i="1"/>
  <c r="AR313" i="1"/>
  <c r="AS313" i="1"/>
  <c r="AT313" i="1"/>
  <c r="AU313" i="1"/>
  <c r="AV313" i="1"/>
  <c r="AW313" i="1"/>
  <c r="AX312" i="1"/>
  <c r="AQ312" i="1"/>
  <c r="AR312" i="1"/>
  <c r="AS312" i="1"/>
  <c r="AT312" i="1"/>
  <c r="AU312" i="1"/>
  <c r="AV312" i="1"/>
  <c r="AW312" i="1"/>
  <c r="AX311" i="1"/>
  <c r="AQ311" i="1"/>
  <c r="AR311" i="1"/>
  <c r="AS311" i="1"/>
  <c r="AT311" i="1"/>
  <c r="AU311" i="1"/>
  <c r="AV311" i="1"/>
  <c r="AW311" i="1"/>
  <c r="AX310" i="1"/>
  <c r="AQ310" i="1"/>
  <c r="AR310" i="1"/>
  <c r="AS310" i="1"/>
  <c r="AT310" i="1"/>
  <c r="AU310" i="1"/>
  <c r="AV310" i="1"/>
  <c r="AW310" i="1"/>
  <c r="AX309" i="1"/>
  <c r="AQ309" i="1"/>
  <c r="AR309" i="1"/>
  <c r="AS309" i="1"/>
  <c r="AT309" i="1"/>
  <c r="AU309" i="1"/>
  <c r="AV309" i="1"/>
  <c r="AW309" i="1"/>
  <c r="AX308" i="1"/>
  <c r="AQ308" i="1"/>
  <c r="AR308" i="1"/>
  <c r="AS308" i="1"/>
  <c r="AT308" i="1"/>
  <c r="AU308" i="1"/>
  <c r="AV308" i="1"/>
  <c r="AW308" i="1"/>
  <c r="AX307" i="1"/>
  <c r="AQ307" i="1"/>
  <c r="AR307" i="1"/>
  <c r="AS307" i="1"/>
  <c r="AT307" i="1"/>
  <c r="AU307" i="1"/>
  <c r="AV307" i="1"/>
  <c r="AW307" i="1"/>
  <c r="AX306" i="1"/>
  <c r="AQ306" i="1"/>
  <c r="AR306" i="1"/>
  <c r="AS306" i="1"/>
  <c r="AT306" i="1"/>
  <c r="AU306" i="1"/>
  <c r="AV306" i="1"/>
  <c r="AW306" i="1"/>
  <c r="AX305" i="1"/>
  <c r="AQ305" i="1"/>
  <c r="AR305" i="1"/>
  <c r="AS305" i="1"/>
  <c r="AT305" i="1"/>
  <c r="AU305" i="1"/>
  <c r="AV305" i="1"/>
  <c r="AW305" i="1"/>
  <c r="AX304" i="1"/>
  <c r="AQ304" i="1"/>
  <c r="AR304" i="1"/>
  <c r="AS304" i="1"/>
  <c r="AT304" i="1"/>
  <c r="AU304" i="1"/>
  <c r="AV304" i="1"/>
  <c r="AW304" i="1"/>
  <c r="AX303" i="1"/>
  <c r="AQ303" i="1"/>
  <c r="AR303" i="1"/>
  <c r="AS303" i="1"/>
  <c r="AT303" i="1"/>
  <c r="AU303" i="1"/>
  <c r="AV303" i="1"/>
  <c r="AW303" i="1"/>
  <c r="AX302" i="1"/>
  <c r="AQ302" i="1"/>
  <c r="AR302" i="1"/>
  <c r="AS302" i="1"/>
  <c r="AT302" i="1"/>
  <c r="AU302" i="1"/>
  <c r="AV302" i="1"/>
  <c r="AW302" i="1"/>
  <c r="AX301" i="1"/>
  <c r="AQ301" i="1"/>
  <c r="AR301" i="1"/>
  <c r="AS301" i="1"/>
  <c r="AT301" i="1"/>
  <c r="AU301" i="1"/>
  <c r="AV301" i="1"/>
  <c r="AW301" i="1"/>
  <c r="AX300" i="1"/>
  <c r="AQ300" i="1"/>
  <c r="AR300" i="1"/>
  <c r="AS300" i="1"/>
  <c r="AT300" i="1"/>
  <c r="AU300" i="1"/>
  <c r="AV300" i="1"/>
  <c r="AW300" i="1"/>
  <c r="AX299" i="1"/>
  <c r="AQ299" i="1"/>
  <c r="AR299" i="1"/>
  <c r="AS299" i="1"/>
  <c r="AT299" i="1"/>
  <c r="AU299" i="1"/>
  <c r="AV299" i="1"/>
  <c r="AW299" i="1"/>
  <c r="AX298" i="1"/>
  <c r="AQ298" i="1"/>
  <c r="AR298" i="1"/>
  <c r="AS298" i="1"/>
  <c r="AT298" i="1"/>
  <c r="AU298" i="1"/>
  <c r="AV298" i="1"/>
  <c r="AW298" i="1"/>
  <c r="AX297" i="1"/>
  <c r="AQ297" i="1"/>
  <c r="AR297" i="1"/>
  <c r="AS297" i="1"/>
  <c r="AT297" i="1"/>
  <c r="AU297" i="1"/>
  <c r="AV297" i="1"/>
  <c r="AW297" i="1"/>
  <c r="AX296" i="1"/>
  <c r="AQ296" i="1"/>
  <c r="AR296" i="1"/>
  <c r="AS296" i="1"/>
  <c r="AT296" i="1"/>
  <c r="AU296" i="1"/>
  <c r="AV296" i="1"/>
  <c r="AW296" i="1"/>
  <c r="AX295" i="1"/>
  <c r="AQ295" i="1"/>
  <c r="AR295" i="1"/>
  <c r="AS295" i="1"/>
  <c r="AT295" i="1"/>
  <c r="AU295" i="1"/>
  <c r="AV295" i="1"/>
  <c r="AW295" i="1"/>
  <c r="AX294" i="1"/>
  <c r="AQ294" i="1"/>
  <c r="AR294" i="1"/>
  <c r="AS294" i="1"/>
  <c r="AT294" i="1"/>
  <c r="AU294" i="1"/>
  <c r="AV294" i="1"/>
  <c r="AW294" i="1"/>
  <c r="AX293" i="1"/>
  <c r="AQ293" i="1"/>
  <c r="AR293" i="1"/>
  <c r="AS293" i="1"/>
  <c r="AT293" i="1"/>
  <c r="AU293" i="1"/>
  <c r="AV293" i="1"/>
  <c r="AW293" i="1"/>
  <c r="AX292" i="1"/>
  <c r="AQ292" i="1"/>
  <c r="AR292" i="1"/>
  <c r="AS292" i="1"/>
  <c r="AT292" i="1"/>
  <c r="AU292" i="1"/>
  <c r="AV292" i="1"/>
  <c r="AW292" i="1"/>
  <c r="AX291" i="1"/>
  <c r="AQ291" i="1"/>
  <c r="AR291" i="1"/>
  <c r="AS291" i="1"/>
  <c r="AT291" i="1"/>
  <c r="AU291" i="1"/>
  <c r="AV291" i="1"/>
  <c r="AW291" i="1"/>
  <c r="AX290" i="1"/>
  <c r="AQ290" i="1"/>
  <c r="AR290" i="1"/>
  <c r="AS290" i="1"/>
  <c r="AT290" i="1"/>
  <c r="AU290" i="1"/>
  <c r="AV290" i="1"/>
  <c r="AW290" i="1"/>
  <c r="AX289" i="1"/>
  <c r="AQ289" i="1"/>
  <c r="AR289" i="1"/>
  <c r="AS289" i="1"/>
  <c r="AT289" i="1"/>
  <c r="AU289" i="1"/>
  <c r="AV289" i="1"/>
  <c r="AW289" i="1"/>
  <c r="AX288" i="1"/>
  <c r="AQ288" i="1"/>
  <c r="AR288" i="1"/>
  <c r="AS288" i="1"/>
  <c r="AT288" i="1"/>
  <c r="AU288" i="1"/>
  <c r="AV288" i="1"/>
  <c r="AW288" i="1"/>
  <c r="AX287" i="1"/>
  <c r="AQ287" i="1"/>
  <c r="AR287" i="1"/>
  <c r="AS287" i="1"/>
  <c r="AT287" i="1"/>
  <c r="AU287" i="1"/>
  <c r="AV287" i="1"/>
  <c r="AW287" i="1"/>
  <c r="AX286" i="1"/>
  <c r="AQ286" i="1"/>
  <c r="AR286" i="1"/>
  <c r="AS286" i="1"/>
  <c r="AT286" i="1"/>
  <c r="AU286" i="1"/>
  <c r="AV286" i="1"/>
  <c r="AW286" i="1"/>
  <c r="AX285" i="1"/>
  <c r="AQ285" i="1"/>
  <c r="AR285" i="1"/>
  <c r="AS285" i="1"/>
  <c r="AT285" i="1"/>
  <c r="AU285" i="1"/>
  <c r="AV285" i="1"/>
  <c r="AW285" i="1"/>
  <c r="AX284" i="1"/>
  <c r="AQ284" i="1"/>
  <c r="AR284" i="1"/>
  <c r="AS284" i="1"/>
  <c r="AT284" i="1"/>
  <c r="AU284" i="1"/>
  <c r="AV284" i="1"/>
  <c r="AW284" i="1"/>
  <c r="AX283" i="1"/>
  <c r="AQ283" i="1"/>
  <c r="AR283" i="1"/>
  <c r="AS283" i="1"/>
  <c r="AT283" i="1"/>
  <c r="AU283" i="1"/>
  <c r="AV283" i="1"/>
  <c r="AW283" i="1"/>
  <c r="AX282" i="1"/>
  <c r="AQ282" i="1"/>
  <c r="AR282" i="1"/>
  <c r="AS282" i="1"/>
  <c r="AT282" i="1"/>
  <c r="AU282" i="1"/>
  <c r="AV282" i="1"/>
  <c r="AW282" i="1"/>
  <c r="AX281" i="1"/>
  <c r="AQ281" i="1"/>
  <c r="AR281" i="1"/>
  <c r="AS281" i="1"/>
  <c r="AT281" i="1"/>
  <c r="AU281" i="1"/>
  <c r="AV281" i="1"/>
  <c r="AW281" i="1"/>
  <c r="AX280" i="1"/>
  <c r="AQ280" i="1"/>
  <c r="AR280" i="1"/>
  <c r="AS280" i="1"/>
  <c r="AT280" i="1"/>
  <c r="AU280" i="1"/>
  <c r="AV280" i="1"/>
  <c r="AW280" i="1"/>
  <c r="AX279" i="1"/>
  <c r="AQ279" i="1"/>
  <c r="AR279" i="1"/>
  <c r="AS279" i="1"/>
  <c r="AT279" i="1"/>
  <c r="AU279" i="1"/>
  <c r="AV279" i="1"/>
  <c r="AW279" i="1"/>
  <c r="AX278" i="1"/>
  <c r="AQ278" i="1"/>
  <c r="AR278" i="1"/>
  <c r="AS278" i="1"/>
  <c r="AT278" i="1"/>
  <c r="AU278" i="1"/>
  <c r="AV278" i="1"/>
  <c r="AW278" i="1"/>
  <c r="AX277" i="1"/>
  <c r="AQ277" i="1"/>
  <c r="AR277" i="1"/>
  <c r="AS277" i="1"/>
  <c r="AT277" i="1"/>
  <c r="AU277" i="1"/>
  <c r="AV277" i="1"/>
  <c r="AW277" i="1"/>
  <c r="AX276" i="1"/>
  <c r="AQ276" i="1"/>
  <c r="AR276" i="1"/>
  <c r="AS276" i="1"/>
  <c r="AT276" i="1"/>
  <c r="AU276" i="1"/>
  <c r="AV276" i="1"/>
  <c r="AW276" i="1"/>
  <c r="AX275" i="1"/>
  <c r="AQ275" i="1"/>
  <c r="AR275" i="1"/>
  <c r="AS275" i="1"/>
  <c r="AT275" i="1"/>
  <c r="AU275" i="1"/>
  <c r="AV275" i="1"/>
  <c r="AW275" i="1"/>
  <c r="AX274" i="1"/>
  <c r="AQ274" i="1"/>
  <c r="AR274" i="1"/>
  <c r="AS274" i="1"/>
  <c r="AT274" i="1"/>
  <c r="AU274" i="1"/>
  <c r="AV274" i="1"/>
  <c r="AW274" i="1"/>
  <c r="AX273" i="1"/>
  <c r="AQ273" i="1"/>
  <c r="AR273" i="1"/>
  <c r="AS273" i="1"/>
  <c r="AT273" i="1"/>
  <c r="AU273" i="1"/>
  <c r="AV273" i="1"/>
  <c r="AW273" i="1"/>
  <c r="AX272" i="1"/>
  <c r="AQ272" i="1"/>
  <c r="AR272" i="1"/>
  <c r="AS272" i="1"/>
  <c r="AT272" i="1"/>
  <c r="AU272" i="1"/>
  <c r="AV272" i="1"/>
  <c r="AW272" i="1"/>
  <c r="AX271" i="1"/>
  <c r="AQ271" i="1"/>
  <c r="AR271" i="1"/>
  <c r="AS271" i="1"/>
  <c r="AT271" i="1"/>
  <c r="AU271" i="1"/>
  <c r="AV271" i="1"/>
  <c r="AW271" i="1"/>
  <c r="AX270" i="1"/>
  <c r="AQ270" i="1"/>
  <c r="AR270" i="1"/>
  <c r="AS270" i="1"/>
  <c r="AT270" i="1"/>
  <c r="AU270" i="1"/>
  <c r="AV270" i="1"/>
  <c r="AW270" i="1"/>
  <c r="AX269" i="1"/>
  <c r="AQ269" i="1"/>
  <c r="AR269" i="1"/>
  <c r="AS269" i="1"/>
  <c r="AT269" i="1"/>
  <c r="AU269" i="1"/>
  <c r="AV269" i="1"/>
  <c r="AW269" i="1"/>
  <c r="AX268" i="1"/>
  <c r="AQ268" i="1"/>
  <c r="AR268" i="1"/>
  <c r="AS268" i="1"/>
  <c r="AT268" i="1"/>
  <c r="AU268" i="1"/>
  <c r="AV268" i="1"/>
  <c r="AW268" i="1"/>
  <c r="AX267" i="1"/>
  <c r="AQ267" i="1"/>
  <c r="AR267" i="1"/>
  <c r="AS267" i="1"/>
  <c r="AT267" i="1"/>
  <c r="AU267" i="1"/>
  <c r="AV267" i="1"/>
  <c r="AW267" i="1"/>
  <c r="AX266" i="1"/>
  <c r="AQ266" i="1"/>
  <c r="AR266" i="1"/>
  <c r="AS266" i="1"/>
  <c r="AT266" i="1"/>
  <c r="AU266" i="1"/>
  <c r="AV266" i="1"/>
  <c r="AW266" i="1"/>
  <c r="AX265" i="1"/>
  <c r="AQ265" i="1"/>
  <c r="AR265" i="1"/>
  <c r="AS265" i="1"/>
  <c r="AT265" i="1"/>
  <c r="AU265" i="1"/>
  <c r="AV265" i="1"/>
  <c r="AW265" i="1"/>
  <c r="AX264" i="1"/>
  <c r="AQ264" i="1"/>
  <c r="AR264" i="1"/>
  <c r="AS264" i="1"/>
  <c r="AT264" i="1"/>
  <c r="AU264" i="1"/>
  <c r="AV264" i="1"/>
  <c r="AW264" i="1"/>
  <c r="AX263" i="1"/>
  <c r="AQ263" i="1"/>
  <c r="AR263" i="1"/>
  <c r="AS263" i="1"/>
  <c r="AT263" i="1"/>
  <c r="AU263" i="1"/>
  <c r="AV263" i="1"/>
  <c r="AW263" i="1"/>
  <c r="AX262" i="1"/>
  <c r="AQ262" i="1"/>
  <c r="AR262" i="1"/>
  <c r="AS262" i="1"/>
  <c r="AT262" i="1"/>
  <c r="AU262" i="1"/>
  <c r="AV262" i="1"/>
  <c r="AW262" i="1"/>
  <c r="AX261" i="1"/>
  <c r="AQ261" i="1"/>
  <c r="AR261" i="1"/>
  <c r="AS261" i="1"/>
  <c r="AT261" i="1"/>
  <c r="AU261" i="1"/>
  <c r="AV261" i="1"/>
  <c r="AW261" i="1"/>
  <c r="AX260" i="1"/>
  <c r="AQ260" i="1"/>
  <c r="AR260" i="1"/>
  <c r="AS260" i="1"/>
  <c r="AT260" i="1"/>
  <c r="AU260" i="1"/>
  <c r="AV260" i="1"/>
  <c r="AW260" i="1"/>
  <c r="AX259" i="1"/>
  <c r="AQ259" i="1"/>
  <c r="AR259" i="1"/>
  <c r="AS259" i="1"/>
  <c r="AT259" i="1"/>
  <c r="AU259" i="1"/>
  <c r="AV259" i="1"/>
  <c r="AW259" i="1"/>
  <c r="AX258" i="1"/>
  <c r="AQ258" i="1"/>
  <c r="AR258" i="1"/>
  <c r="AS258" i="1"/>
  <c r="AT258" i="1"/>
  <c r="AU258" i="1"/>
  <c r="AV258" i="1"/>
  <c r="AW258" i="1"/>
  <c r="AX257" i="1"/>
  <c r="AQ257" i="1"/>
  <c r="AR257" i="1"/>
  <c r="AS257" i="1"/>
  <c r="AT257" i="1"/>
  <c r="AU257" i="1"/>
  <c r="AV257" i="1"/>
  <c r="AW257" i="1"/>
  <c r="AX256" i="1"/>
  <c r="AQ256" i="1"/>
  <c r="AR256" i="1"/>
  <c r="AS256" i="1"/>
  <c r="AT256" i="1"/>
  <c r="AU256" i="1"/>
  <c r="AV256" i="1"/>
  <c r="AW256" i="1"/>
  <c r="AX255" i="1"/>
  <c r="AQ255" i="1"/>
  <c r="AR255" i="1"/>
  <c r="AS255" i="1"/>
  <c r="AT255" i="1"/>
  <c r="AU255" i="1"/>
  <c r="AV255" i="1"/>
  <c r="AW255" i="1"/>
  <c r="AX254" i="1"/>
  <c r="AQ254" i="1"/>
  <c r="AR254" i="1"/>
  <c r="AS254" i="1"/>
  <c r="AT254" i="1"/>
  <c r="AU254" i="1"/>
  <c r="AV254" i="1"/>
  <c r="AW254" i="1"/>
  <c r="AX253" i="1"/>
  <c r="AQ253" i="1"/>
  <c r="AR253" i="1"/>
  <c r="AS253" i="1"/>
  <c r="AT253" i="1"/>
  <c r="AU253" i="1"/>
  <c r="AV253" i="1"/>
  <c r="AW253" i="1"/>
  <c r="AX252" i="1"/>
  <c r="AQ252" i="1"/>
  <c r="AR252" i="1"/>
  <c r="AS252" i="1"/>
  <c r="AT252" i="1"/>
  <c r="AU252" i="1"/>
  <c r="AV252" i="1"/>
  <c r="AW252" i="1"/>
  <c r="AX251" i="1"/>
  <c r="AQ251" i="1"/>
  <c r="AR251" i="1"/>
  <c r="AS251" i="1"/>
  <c r="AT251" i="1"/>
  <c r="AU251" i="1"/>
  <c r="AV251" i="1"/>
  <c r="AW251" i="1"/>
  <c r="AX250" i="1"/>
  <c r="AQ250" i="1"/>
  <c r="AR250" i="1"/>
  <c r="AS250" i="1"/>
  <c r="AT250" i="1"/>
  <c r="AU250" i="1"/>
  <c r="AV250" i="1"/>
  <c r="AW250" i="1"/>
  <c r="AX249" i="1"/>
  <c r="AQ249" i="1"/>
  <c r="AR249" i="1"/>
  <c r="AS249" i="1"/>
  <c r="AT249" i="1"/>
  <c r="AU249" i="1"/>
  <c r="AV249" i="1"/>
  <c r="AW249" i="1"/>
  <c r="AX248" i="1"/>
  <c r="AQ248" i="1"/>
  <c r="AR248" i="1"/>
  <c r="AS248" i="1"/>
  <c r="AT248" i="1"/>
  <c r="AU248" i="1"/>
  <c r="AV248" i="1"/>
  <c r="AW248" i="1"/>
  <c r="AX247" i="1"/>
  <c r="AQ247" i="1"/>
  <c r="AR247" i="1"/>
  <c r="AS247" i="1"/>
  <c r="AT247" i="1"/>
  <c r="AU247" i="1"/>
  <c r="AV247" i="1"/>
  <c r="AW247" i="1"/>
  <c r="AX246" i="1"/>
  <c r="AQ246" i="1"/>
  <c r="AR246" i="1"/>
  <c r="AS246" i="1"/>
  <c r="AT246" i="1"/>
  <c r="AU246" i="1"/>
  <c r="AV246" i="1"/>
  <c r="AW246" i="1"/>
  <c r="AX245" i="1"/>
  <c r="AQ245" i="1"/>
  <c r="AR245" i="1"/>
  <c r="AS245" i="1"/>
  <c r="AT245" i="1"/>
  <c r="AU245" i="1"/>
  <c r="AV245" i="1"/>
  <c r="AW245" i="1"/>
  <c r="AX244" i="1"/>
  <c r="AQ244" i="1"/>
  <c r="AR244" i="1"/>
  <c r="AS244" i="1"/>
  <c r="AT244" i="1"/>
  <c r="AU244" i="1"/>
  <c r="AV244" i="1"/>
  <c r="AW244" i="1"/>
  <c r="AX243" i="1"/>
  <c r="AQ243" i="1"/>
  <c r="AR243" i="1"/>
  <c r="AS243" i="1"/>
  <c r="AT243" i="1"/>
  <c r="AU243" i="1"/>
  <c r="AV243" i="1"/>
  <c r="AW243" i="1"/>
  <c r="AX242" i="1"/>
  <c r="AQ242" i="1"/>
  <c r="AR242" i="1"/>
  <c r="AS242" i="1"/>
  <c r="AT242" i="1"/>
  <c r="AU242" i="1"/>
  <c r="AV242" i="1"/>
  <c r="AW242" i="1"/>
  <c r="AX241" i="1"/>
  <c r="AQ241" i="1"/>
  <c r="AR241" i="1"/>
  <c r="AS241" i="1"/>
  <c r="AT241" i="1"/>
  <c r="AU241" i="1"/>
  <c r="AV241" i="1"/>
  <c r="AW241" i="1"/>
  <c r="AX240" i="1"/>
  <c r="AQ240" i="1"/>
  <c r="AR240" i="1"/>
  <c r="AS240" i="1"/>
  <c r="AT240" i="1"/>
  <c r="AU240" i="1"/>
  <c r="AV240" i="1"/>
  <c r="AW240" i="1"/>
  <c r="AX239" i="1"/>
  <c r="AQ239" i="1"/>
  <c r="AR239" i="1"/>
  <c r="AS239" i="1"/>
  <c r="AT239" i="1"/>
  <c r="AU239" i="1"/>
  <c r="AV239" i="1"/>
  <c r="AW239" i="1"/>
  <c r="AX238" i="1"/>
  <c r="AQ238" i="1"/>
  <c r="AR238" i="1"/>
  <c r="AS238" i="1"/>
  <c r="AT238" i="1"/>
  <c r="AU238" i="1"/>
  <c r="AV238" i="1"/>
  <c r="AW238" i="1"/>
  <c r="AX237" i="1"/>
  <c r="AQ237" i="1"/>
  <c r="AR237" i="1"/>
  <c r="AS237" i="1"/>
  <c r="AT237" i="1"/>
  <c r="AU237" i="1"/>
  <c r="AV237" i="1"/>
  <c r="AW237" i="1"/>
  <c r="AX236" i="1"/>
  <c r="AQ236" i="1"/>
  <c r="AR236" i="1"/>
  <c r="AS236" i="1"/>
  <c r="AT236" i="1"/>
  <c r="AU236" i="1"/>
  <c r="AV236" i="1"/>
  <c r="AW236" i="1"/>
  <c r="AX235" i="1"/>
  <c r="AQ235" i="1"/>
  <c r="AR235" i="1"/>
  <c r="AS235" i="1"/>
  <c r="AT235" i="1"/>
  <c r="AU235" i="1"/>
  <c r="AV235" i="1"/>
  <c r="AW235" i="1"/>
  <c r="AX234" i="1"/>
  <c r="AQ234" i="1"/>
  <c r="AR234" i="1"/>
  <c r="AS234" i="1"/>
  <c r="AT234" i="1"/>
  <c r="AU234" i="1"/>
  <c r="AV234" i="1"/>
  <c r="AW234" i="1"/>
  <c r="AX233" i="1"/>
  <c r="AQ233" i="1"/>
  <c r="AR233" i="1"/>
  <c r="AS233" i="1"/>
  <c r="AT233" i="1"/>
  <c r="AU233" i="1"/>
  <c r="AV233" i="1"/>
  <c r="AW233" i="1"/>
  <c r="AX232" i="1"/>
  <c r="AQ232" i="1"/>
  <c r="AR232" i="1"/>
  <c r="AS232" i="1"/>
  <c r="AT232" i="1"/>
  <c r="AU232" i="1"/>
  <c r="AV232" i="1"/>
  <c r="AW232" i="1"/>
  <c r="AX231" i="1"/>
  <c r="AQ231" i="1"/>
  <c r="AR231" i="1"/>
  <c r="AS231" i="1"/>
  <c r="AT231" i="1"/>
  <c r="AU231" i="1"/>
  <c r="AV231" i="1"/>
  <c r="AW231" i="1"/>
  <c r="AX230" i="1"/>
  <c r="AQ230" i="1"/>
  <c r="AR230" i="1"/>
  <c r="AS230" i="1"/>
  <c r="AT230" i="1"/>
  <c r="AU230" i="1"/>
  <c r="AV230" i="1"/>
  <c r="AW230" i="1"/>
  <c r="AX229" i="1"/>
  <c r="AQ229" i="1"/>
  <c r="AR229" i="1"/>
  <c r="AS229" i="1"/>
  <c r="AT229" i="1"/>
  <c r="AU229" i="1"/>
  <c r="AV229" i="1"/>
  <c r="AW229" i="1"/>
  <c r="AX228" i="1"/>
  <c r="AQ228" i="1"/>
  <c r="AR228" i="1"/>
  <c r="AS228" i="1"/>
  <c r="AT228" i="1"/>
  <c r="AU228" i="1"/>
  <c r="AV228" i="1"/>
  <c r="AW228" i="1"/>
  <c r="AX227" i="1"/>
  <c r="AQ227" i="1"/>
  <c r="AR227" i="1"/>
  <c r="AS227" i="1"/>
  <c r="AT227" i="1"/>
  <c r="AU227" i="1"/>
  <c r="AV227" i="1"/>
  <c r="AW227" i="1"/>
  <c r="AX226" i="1"/>
  <c r="AQ226" i="1"/>
  <c r="AR226" i="1"/>
  <c r="AS226" i="1"/>
  <c r="AT226" i="1"/>
  <c r="AU226" i="1"/>
  <c r="AV226" i="1"/>
  <c r="AW226" i="1"/>
  <c r="AX225" i="1"/>
  <c r="AQ225" i="1"/>
  <c r="AR225" i="1"/>
  <c r="AS225" i="1"/>
  <c r="AT225" i="1"/>
  <c r="AU225" i="1"/>
  <c r="AV225" i="1"/>
  <c r="AW225" i="1"/>
  <c r="AX224" i="1"/>
  <c r="AQ224" i="1"/>
  <c r="AR224" i="1"/>
  <c r="AS224" i="1"/>
  <c r="AT224" i="1"/>
  <c r="AU224" i="1"/>
  <c r="AV224" i="1"/>
  <c r="AW224" i="1"/>
  <c r="AX222" i="1"/>
  <c r="AQ222" i="1"/>
  <c r="AR222" i="1"/>
  <c r="AS222" i="1"/>
  <c r="AT222" i="1"/>
  <c r="AU222" i="1"/>
  <c r="AV222" i="1"/>
  <c r="AW222" i="1"/>
  <c r="AX221" i="1"/>
  <c r="AQ221" i="1"/>
  <c r="AR221" i="1"/>
  <c r="AS221" i="1"/>
  <c r="AT221" i="1"/>
  <c r="AU221" i="1"/>
  <c r="AV221" i="1"/>
  <c r="AW221" i="1"/>
  <c r="AX220" i="1"/>
  <c r="AQ220" i="1"/>
  <c r="AR220" i="1"/>
  <c r="AS220" i="1"/>
  <c r="AT220" i="1"/>
  <c r="AU220" i="1"/>
  <c r="AV220" i="1"/>
  <c r="AW220" i="1"/>
  <c r="AX219" i="1"/>
  <c r="AQ219" i="1"/>
  <c r="AR219" i="1"/>
  <c r="AS219" i="1"/>
  <c r="AT219" i="1"/>
  <c r="AU219" i="1"/>
  <c r="AV219" i="1"/>
  <c r="AW219" i="1"/>
  <c r="AX218" i="1"/>
  <c r="AQ218" i="1"/>
  <c r="AR218" i="1"/>
  <c r="AS218" i="1"/>
  <c r="AT218" i="1"/>
  <c r="AU218" i="1"/>
  <c r="AV218" i="1"/>
  <c r="AW218" i="1"/>
  <c r="AX217" i="1"/>
  <c r="AQ217" i="1"/>
  <c r="AR217" i="1"/>
  <c r="AS217" i="1"/>
  <c r="AT217" i="1"/>
  <c r="AU217" i="1"/>
  <c r="AV217" i="1"/>
  <c r="AW217" i="1"/>
  <c r="AX216" i="1"/>
  <c r="AQ216" i="1"/>
  <c r="AR216" i="1"/>
  <c r="AS216" i="1"/>
  <c r="AT216" i="1"/>
  <c r="AU216" i="1"/>
  <c r="AV216" i="1"/>
  <c r="AW216" i="1"/>
  <c r="AX215" i="1"/>
  <c r="AQ215" i="1"/>
  <c r="AR215" i="1"/>
  <c r="AS215" i="1"/>
  <c r="AT215" i="1"/>
  <c r="AU215" i="1"/>
  <c r="AV215" i="1"/>
  <c r="AW215" i="1"/>
  <c r="AX214" i="1"/>
  <c r="AQ214" i="1"/>
  <c r="AR214" i="1"/>
  <c r="AS214" i="1"/>
  <c r="AT214" i="1"/>
  <c r="AU214" i="1"/>
  <c r="AV214" i="1"/>
  <c r="AW214" i="1"/>
  <c r="AX213" i="1"/>
  <c r="AQ213" i="1"/>
  <c r="AR213" i="1"/>
  <c r="AS213" i="1"/>
  <c r="AT213" i="1"/>
  <c r="AU213" i="1"/>
  <c r="AV213" i="1"/>
  <c r="AW213" i="1"/>
  <c r="AX212" i="1"/>
  <c r="AQ212" i="1"/>
  <c r="AR212" i="1"/>
  <c r="AS212" i="1"/>
  <c r="AT212" i="1"/>
  <c r="AU212" i="1"/>
  <c r="AV212" i="1"/>
  <c r="AW212" i="1"/>
  <c r="AX211" i="1"/>
  <c r="AQ211" i="1"/>
  <c r="AR211" i="1"/>
  <c r="AS211" i="1"/>
  <c r="AT211" i="1"/>
  <c r="AU211" i="1"/>
  <c r="AV211" i="1"/>
  <c r="AW211" i="1"/>
  <c r="AX210" i="1"/>
  <c r="AQ210" i="1"/>
  <c r="AR210" i="1"/>
  <c r="AS210" i="1"/>
  <c r="AT210" i="1"/>
  <c r="AU210" i="1"/>
  <c r="AV210" i="1"/>
  <c r="AW210" i="1"/>
  <c r="AX209" i="1"/>
  <c r="AQ209" i="1"/>
  <c r="AR209" i="1"/>
  <c r="AS209" i="1"/>
  <c r="AT209" i="1"/>
  <c r="AU209" i="1"/>
  <c r="AV209" i="1"/>
  <c r="AW209" i="1"/>
  <c r="AX208" i="1"/>
  <c r="AQ208" i="1"/>
  <c r="AR208" i="1"/>
  <c r="AS208" i="1"/>
  <c r="AT208" i="1"/>
  <c r="AU208" i="1"/>
  <c r="AV208" i="1"/>
  <c r="AW208" i="1"/>
  <c r="AX207" i="1"/>
  <c r="AQ207" i="1"/>
  <c r="AR207" i="1"/>
  <c r="AS207" i="1"/>
  <c r="AT207" i="1"/>
  <c r="AU207" i="1"/>
  <c r="AV207" i="1"/>
  <c r="AW207" i="1"/>
  <c r="AX206" i="1"/>
  <c r="AQ206" i="1"/>
  <c r="AR206" i="1"/>
  <c r="AS206" i="1"/>
  <c r="AT206" i="1"/>
  <c r="AU206" i="1"/>
  <c r="AV206" i="1"/>
  <c r="AW206" i="1"/>
  <c r="AX205" i="1"/>
  <c r="AQ205" i="1"/>
  <c r="AR205" i="1"/>
  <c r="AS205" i="1"/>
  <c r="AT205" i="1"/>
  <c r="AU205" i="1"/>
  <c r="AV205" i="1"/>
  <c r="AW205" i="1"/>
  <c r="AX204" i="1"/>
  <c r="AQ204" i="1"/>
  <c r="AR204" i="1"/>
  <c r="AS204" i="1"/>
  <c r="AT204" i="1"/>
  <c r="AU204" i="1"/>
  <c r="AV204" i="1"/>
  <c r="AW204" i="1"/>
  <c r="AX203" i="1"/>
  <c r="AQ203" i="1"/>
  <c r="AR203" i="1"/>
  <c r="AS203" i="1"/>
  <c r="AT203" i="1"/>
  <c r="AU203" i="1"/>
  <c r="AV203" i="1"/>
  <c r="AW203" i="1"/>
  <c r="AX202" i="1"/>
  <c r="AQ202" i="1"/>
  <c r="AR202" i="1"/>
  <c r="AS202" i="1"/>
  <c r="AT202" i="1"/>
  <c r="AU202" i="1"/>
  <c r="AV202" i="1"/>
  <c r="AW202" i="1"/>
  <c r="AX201" i="1"/>
  <c r="AQ201" i="1"/>
  <c r="AR201" i="1"/>
  <c r="AS201" i="1"/>
  <c r="AT201" i="1"/>
  <c r="AU201" i="1"/>
  <c r="AV201" i="1"/>
  <c r="AW201" i="1"/>
  <c r="AX200" i="1"/>
  <c r="AQ200" i="1"/>
  <c r="AR200" i="1"/>
  <c r="AS200" i="1"/>
  <c r="AT200" i="1"/>
  <c r="AU200" i="1"/>
  <c r="AV200" i="1"/>
  <c r="AW200" i="1"/>
  <c r="AX199" i="1"/>
  <c r="AQ199" i="1"/>
  <c r="AR199" i="1"/>
  <c r="AS199" i="1"/>
  <c r="AT199" i="1"/>
  <c r="AU199" i="1"/>
  <c r="AV199" i="1"/>
  <c r="AW199" i="1"/>
  <c r="AX198" i="1"/>
  <c r="AQ198" i="1"/>
  <c r="AR198" i="1"/>
  <c r="AS198" i="1"/>
  <c r="AT198" i="1"/>
  <c r="AU198" i="1"/>
  <c r="AV198" i="1"/>
  <c r="AW198" i="1"/>
  <c r="AX197" i="1"/>
  <c r="AQ197" i="1"/>
  <c r="AR197" i="1"/>
  <c r="AS197" i="1"/>
  <c r="AT197" i="1"/>
  <c r="AU197" i="1"/>
  <c r="AV197" i="1"/>
  <c r="AW197" i="1"/>
  <c r="AX196" i="1"/>
  <c r="AQ196" i="1"/>
  <c r="AR196" i="1"/>
  <c r="AS196" i="1"/>
  <c r="AT196" i="1"/>
  <c r="AU196" i="1"/>
  <c r="AV196" i="1"/>
  <c r="AW196" i="1"/>
  <c r="AX195" i="1"/>
  <c r="AQ195" i="1"/>
  <c r="AR195" i="1"/>
  <c r="AS195" i="1"/>
  <c r="AT195" i="1"/>
  <c r="AU195" i="1"/>
  <c r="AV195" i="1"/>
  <c r="AW195" i="1"/>
  <c r="AX194" i="1"/>
  <c r="AQ194" i="1"/>
  <c r="AR194" i="1"/>
  <c r="AS194" i="1"/>
  <c r="AT194" i="1"/>
  <c r="AU194" i="1"/>
  <c r="AV194" i="1"/>
  <c r="AW194" i="1"/>
  <c r="AX193" i="1"/>
  <c r="AQ193" i="1"/>
  <c r="AR193" i="1"/>
  <c r="AS193" i="1"/>
  <c r="AT193" i="1"/>
  <c r="AU193" i="1"/>
  <c r="AV193" i="1"/>
  <c r="AW193" i="1"/>
  <c r="AX192" i="1"/>
  <c r="AQ192" i="1"/>
  <c r="AR192" i="1"/>
  <c r="AS192" i="1"/>
  <c r="AT192" i="1"/>
  <c r="AU192" i="1"/>
  <c r="AV192" i="1"/>
  <c r="AW192" i="1"/>
  <c r="AX191" i="1"/>
  <c r="AQ191" i="1"/>
  <c r="AR191" i="1"/>
  <c r="AS191" i="1"/>
  <c r="AT191" i="1"/>
  <c r="AU191" i="1"/>
  <c r="AV191" i="1"/>
  <c r="AW191" i="1"/>
  <c r="AX190" i="1"/>
  <c r="AQ190" i="1"/>
  <c r="AR190" i="1"/>
  <c r="AS190" i="1"/>
  <c r="AT190" i="1"/>
  <c r="AU190" i="1"/>
  <c r="AV190" i="1"/>
  <c r="AW190" i="1"/>
  <c r="AX189" i="1"/>
  <c r="AQ189" i="1"/>
  <c r="AR189" i="1"/>
  <c r="AS189" i="1"/>
  <c r="AT189" i="1"/>
  <c r="AU189" i="1"/>
  <c r="AV189" i="1"/>
  <c r="AW189" i="1"/>
  <c r="AX188" i="1"/>
  <c r="AQ188" i="1"/>
  <c r="AR188" i="1"/>
  <c r="AS188" i="1"/>
  <c r="AT188" i="1"/>
  <c r="AU188" i="1"/>
  <c r="AV188" i="1"/>
  <c r="AW188" i="1"/>
  <c r="AX187" i="1"/>
  <c r="AQ187" i="1"/>
  <c r="AR187" i="1"/>
  <c r="AS187" i="1"/>
  <c r="AT187" i="1"/>
  <c r="AU187" i="1"/>
  <c r="AV187" i="1"/>
  <c r="AW187" i="1"/>
  <c r="AX186" i="1"/>
  <c r="AQ186" i="1"/>
  <c r="AR186" i="1"/>
  <c r="AS186" i="1"/>
  <c r="AT186" i="1"/>
  <c r="AU186" i="1"/>
  <c r="AV186" i="1"/>
  <c r="AW186" i="1"/>
  <c r="AX185" i="1"/>
  <c r="AQ185" i="1"/>
  <c r="AR185" i="1"/>
  <c r="AS185" i="1"/>
  <c r="AT185" i="1"/>
  <c r="AU185" i="1"/>
  <c r="AV185" i="1"/>
  <c r="AW185" i="1"/>
  <c r="AX184" i="1"/>
  <c r="AQ184" i="1"/>
  <c r="AR184" i="1"/>
  <c r="AS184" i="1"/>
  <c r="AT184" i="1"/>
  <c r="AU184" i="1"/>
  <c r="AV184" i="1"/>
  <c r="AW184" i="1"/>
  <c r="AX183" i="1"/>
  <c r="AQ183" i="1"/>
  <c r="AR183" i="1"/>
  <c r="AS183" i="1"/>
  <c r="AT183" i="1"/>
  <c r="AU183" i="1"/>
  <c r="AV183" i="1"/>
  <c r="AW183" i="1"/>
  <c r="AX182" i="1"/>
  <c r="AQ182" i="1"/>
  <c r="AR182" i="1"/>
  <c r="AS182" i="1"/>
  <c r="AT182" i="1"/>
  <c r="AU182" i="1"/>
  <c r="AV182" i="1"/>
  <c r="AW182" i="1"/>
  <c r="AX181" i="1"/>
  <c r="AQ181" i="1"/>
  <c r="AR181" i="1"/>
  <c r="AS181" i="1"/>
  <c r="AT181" i="1"/>
  <c r="AU181" i="1"/>
  <c r="AV181" i="1"/>
  <c r="AW181" i="1"/>
  <c r="AX180" i="1"/>
  <c r="AQ180" i="1"/>
  <c r="AR180" i="1"/>
  <c r="AS180" i="1"/>
  <c r="AT180" i="1"/>
  <c r="AU180" i="1"/>
  <c r="AV180" i="1"/>
  <c r="AW180" i="1"/>
  <c r="AX179" i="1"/>
  <c r="AQ179" i="1"/>
  <c r="AR179" i="1"/>
  <c r="AS179" i="1"/>
  <c r="AT179" i="1"/>
  <c r="AU179" i="1"/>
  <c r="AV179" i="1"/>
  <c r="AW179" i="1"/>
  <c r="AX178" i="1"/>
  <c r="AQ178" i="1"/>
  <c r="AR178" i="1"/>
  <c r="AS178" i="1"/>
  <c r="AT178" i="1"/>
  <c r="AU178" i="1"/>
  <c r="AV178" i="1"/>
  <c r="AW178" i="1"/>
  <c r="AX177" i="1"/>
  <c r="AQ177" i="1"/>
  <c r="AR177" i="1"/>
  <c r="AS177" i="1"/>
  <c r="AT177" i="1"/>
  <c r="AU177" i="1"/>
  <c r="AV177" i="1"/>
  <c r="AW177" i="1"/>
  <c r="AX176" i="1"/>
  <c r="AQ176" i="1"/>
  <c r="AR176" i="1"/>
  <c r="AS176" i="1"/>
  <c r="AT176" i="1"/>
  <c r="AU176" i="1"/>
  <c r="AV176" i="1"/>
  <c r="AW176" i="1"/>
  <c r="AX175" i="1"/>
  <c r="AQ175" i="1"/>
  <c r="AR175" i="1"/>
  <c r="AS175" i="1"/>
  <c r="AT175" i="1"/>
  <c r="AU175" i="1"/>
  <c r="AV175" i="1"/>
  <c r="AW175" i="1"/>
  <c r="AX174" i="1"/>
  <c r="AQ174" i="1"/>
  <c r="AR174" i="1"/>
  <c r="AS174" i="1"/>
  <c r="AT174" i="1"/>
  <c r="AU174" i="1"/>
  <c r="AV174" i="1"/>
  <c r="AW174" i="1"/>
  <c r="AX173" i="1"/>
  <c r="AQ173" i="1"/>
  <c r="AR173" i="1"/>
  <c r="AS173" i="1"/>
  <c r="AT173" i="1"/>
  <c r="AU173" i="1"/>
  <c r="AV173" i="1"/>
  <c r="AW173" i="1"/>
  <c r="AX172" i="1"/>
  <c r="AQ172" i="1"/>
  <c r="AR172" i="1"/>
  <c r="AS172" i="1"/>
  <c r="AT172" i="1"/>
  <c r="AU172" i="1"/>
  <c r="AV172" i="1"/>
  <c r="AW172" i="1"/>
  <c r="AX171" i="1"/>
  <c r="AQ171" i="1"/>
  <c r="AR171" i="1"/>
  <c r="AS171" i="1"/>
  <c r="AT171" i="1"/>
  <c r="AU171" i="1"/>
  <c r="AV171" i="1"/>
  <c r="AW171" i="1"/>
  <c r="AX170" i="1"/>
  <c r="AQ170" i="1"/>
  <c r="AR170" i="1"/>
  <c r="AS170" i="1"/>
  <c r="AT170" i="1"/>
  <c r="AU170" i="1"/>
  <c r="AV170" i="1"/>
  <c r="AW170" i="1"/>
  <c r="AX169" i="1"/>
  <c r="AQ169" i="1"/>
  <c r="AR169" i="1"/>
  <c r="AS169" i="1"/>
  <c r="AT169" i="1"/>
  <c r="AU169" i="1"/>
  <c r="AV169" i="1"/>
  <c r="AW169" i="1"/>
  <c r="AX168" i="1"/>
  <c r="AQ168" i="1"/>
  <c r="AR168" i="1"/>
  <c r="AS168" i="1"/>
  <c r="AT168" i="1"/>
  <c r="AU168" i="1"/>
  <c r="AV168" i="1"/>
  <c r="AW168" i="1"/>
  <c r="AX167" i="1"/>
  <c r="AQ167" i="1"/>
  <c r="AR167" i="1"/>
  <c r="AS167" i="1"/>
  <c r="AT167" i="1"/>
  <c r="AU167" i="1"/>
  <c r="AV167" i="1"/>
  <c r="AW167" i="1"/>
  <c r="AX166" i="1"/>
  <c r="AQ166" i="1"/>
  <c r="AR166" i="1"/>
  <c r="AS166" i="1"/>
  <c r="AT166" i="1"/>
  <c r="AU166" i="1"/>
  <c r="AV166" i="1"/>
  <c r="AW166" i="1"/>
  <c r="AX165" i="1"/>
  <c r="AQ165" i="1"/>
  <c r="AR165" i="1"/>
  <c r="AS165" i="1"/>
  <c r="AT165" i="1"/>
  <c r="AU165" i="1"/>
  <c r="AV165" i="1"/>
  <c r="AW165" i="1"/>
  <c r="AX164" i="1"/>
  <c r="AQ164" i="1"/>
  <c r="AR164" i="1"/>
  <c r="AS164" i="1"/>
  <c r="AT164" i="1"/>
  <c r="AU164" i="1"/>
  <c r="AV164" i="1"/>
  <c r="AW164" i="1"/>
  <c r="AX163" i="1"/>
  <c r="AQ163" i="1"/>
  <c r="AR163" i="1"/>
  <c r="AS163" i="1"/>
  <c r="AT163" i="1"/>
  <c r="AU163" i="1"/>
  <c r="AV163" i="1"/>
  <c r="AW163" i="1"/>
  <c r="AX162" i="1"/>
  <c r="AQ162" i="1"/>
  <c r="AR162" i="1"/>
  <c r="AS162" i="1"/>
  <c r="AT162" i="1"/>
  <c r="AU162" i="1"/>
  <c r="AV162" i="1"/>
  <c r="AW162" i="1"/>
  <c r="AX161" i="1"/>
  <c r="AQ161" i="1"/>
  <c r="AR161" i="1"/>
  <c r="AS161" i="1"/>
  <c r="AT161" i="1"/>
  <c r="AU161" i="1"/>
  <c r="AV161" i="1"/>
  <c r="AW161" i="1"/>
  <c r="AX160" i="1"/>
  <c r="AQ160" i="1"/>
  <c r="AR160" i="1"/>
  <c r="AS160" i="1"/>
  <c r="AT160" i="1"/>
  <c r="AU160" i="1"/>
  <c r="AV160" i="1"/>
  <c r="AW160" i="1"/>
  <c r="AX159" i="1"/>
  <c r="AQ159" i="1"/>
  <c r="AR159" i="1"/>
  <c r="AS159" i="1"/>
  <c r="AT159" i="1"/>
  <c r="AU159" i="1"/>
  <c r="AV159" i="1"/>
  <c r="AW159" i="1"/>
  <c r="AX158" i="1"/>
  <c r="AQ158" i="1"/>
  <c r="AR158" i="1"/>
  <c r="AS158" i="1"/>
  <c r="AT158" i="1"/>
  <c r="AU158" i="1"/>
  <c r="AV158" i="1"/>
  <c r="AW158" i="1"/>
  <c r="AX157" i="1"/>
  <c r="AQ157" i="1"/>
  <c r="AR157" i="1"/>
  <c r="AS157" i="1"/>
  <c r="AT157" i="1"/>
  <c r="AU157" i="1"/>
  <c r="AV157" i="1"/>
  <c r="AW157" i="1"/>
  <c r="AX156" i="1"/>
  <c r="AQ156" i="1"/>
  <c r="AR156" i="1"/>
  <c r="AS156" i="1"/>
  <c r="AT156" i="1"/>
  <c r="AU156" i="1"/>
  <c r="AV156" i="1"/>
  <c r="AW156" i="1"/>
  <c r="AX155" i="1"/>
  <c r="AQ155" i="1"/>
  <c r="AR155" i="1"/>
  <c r="AS155" i="1"/>
  <c r="AT155" i="1"/>
  <c r="AU155" i="1"/>
  <c r="AV155" i="1"/>
  <c r="AW155" i="1"/>
  <c r="AX154" i="1"/>
  <c r="AQ154" i="1"/>
  <c r="AR154" i="1"/>
  <c r="AS154" i="1"/>
  <c r="AT154" i="1"/>
  <c r="AU154" i="1"/>
  <c r="AV154" i="1"/>
  <c r="AW154" i="1"/>
  <c r="AX153" i="1"/>
  <c r="AQ153" i="1"/>
  <c r="AR153" i="1"/>
  <c r="AS153" i="1"/>
  <c r="AT153" i="1"/>
  <c r="AU153" i="1"/>
  <c r="AV153" i="1"/>
  <c r="AW153" i="1"/>
  <c r="AX152" i="1"/>
  <c r="AQ152" i="1"/>
  <c r="AR152" i="1"/>
  <c r="AS152" i="1"/>
  <c r="AT152" i="1"/>
  <c r="AU152" i="1"/>
  <c r="AV152" i="1"/>
  <c r="AW152" i="1"/>
  <c r="AX151" i="1"/>
  <c r="AQ151" i="1"/>
  <c r="AR151" i="1"/>
  <c r="AS151" i="1"/>
  <c r="AT151" i="1"/>
  <c r="AU151" i="1"/>
  <c r="AV151" i="1"/>
  <c r="AW151" i="1"/>
  <c r="AX150" i="1"/>
  <c r="AQ150" i="1"/>
  <c r="AR150" i="1"/>
  <c r="AS150" i="1"/>
  <c r="AT150" i="1"/>
  <c r="AU150" i="1"/>
  <c r="AV150" i="1"/>
  <c r="AW150" i="1"/>
  <c r="AX149" i="1"/>
  <c r="AQ149" i="1"/>
  <c r="AR149" i="1"/>
  <c r="AS149" i="1"/>
  <c r="AT149" i="1"/>
  <c r="AU149" i="1"/>
  <c r="AV149" i="1"/>
  <c r="AW149" i="1"/>
  <c r="AX148" i="1"/>
  <c r="AQ148" i="1"/>
  <c r="AR148" i="1"/>
  <c r="AS148" i="1"/>
  <c r="AT148" i="1"/>
  <c r="AU148" i="1"/>
  <c r="AV148" i="1"/>
  <c r="AW148" i="1"/>
  <c r="AX147" i="1"/>
  <c r="AQ147" i="1"/>
  <c r="AR147" i="1"/>
  <c r="AS147" i="1"/>
  <c r="AT147" i="1"/>
  <c r="AU147" i="1"/>
  <c r="AV147" i="1"/>
  <c r="AW147" i="1"/>
  <c r="AX146" i="1"/>
  <c r="AQ146" i="1"/>
  <c r="AR146" i="1"/>
  <c r="AS146" i="1"/>
  <c r="AT146" i="1"/>
  <c r="AU146" i="1"/>
  <c r="AV146" i="1"/>
  <c r="AW146" i="1"/>
  <c r="AX145" i="1"/>
  <c r="AQ145" i="1"/>
  <c r="AR145" i="1"/>
  <c r="AS145" i="1"/>
  <c r="AT145" i="1"/>
  <c r="AU145" i="1"/>
  <c r="AV145" i="1"/>
  <c r="AW145" i="1"/>
  <c r="AX144" i="1"/>
  <c r="AQ144" i="1"/>
  <c r="AR144" i="1"/>
  <c r="AS144" i="1"/>
  <c r="AT144" i="1"/>
  <c r="AU144" i="1"/>
  <c r="AV144" i="1"/>
  <c r="AW144" i="1"/>
  <c r="AX143" i="1"/>
  <c r="AQ143" i="1"/>
  <c r="AR143" i="1"/>
  <c r="AS143" i="1"/>
  <c r="AT143" i="1"/>
  <c r="AU143" i="1"/>
  <c r="AV143" i="1"/>
  <c r="AW143" i="1"/>
  <c r="AX142" i="1"/>
  <c r="AQ142" i="1"/>
  <c r="AR142" i="1"/>
  <c r="AS142" i="1"/>
  <c r="AT142" i="1"/>
  <c r="AU142" i="1"/>
  <c r="AV142" i="1"/>
  <c r="AW142" i="1"/>
  <c r="AX141" i="1"/>
  <c r="AQ141" i="1"/>
  <c r="AR141" i="1"/>
  <c r="AS141" i="1"/>
  <c r="AT141" i="1"/>
  <c r="AU141" i="1"/>
  <c r="AV141" i="1"/>
  <c r="AW141" i="1"/>
  <c r="AX140" i="1"/>
  <c r="AQ140" i="1"/>
  <c r="AR140" i="1"/>
  <c r="AS140" i="1"/>
  <c r="AT140" i="1"/>
  <c r="AU140" i="1"/>
  <c r="AV140" i="1"/>
  <c r="AW140" i="1"/>
  <c r="AX139" i="1"/>
  <c r="AQ139" i="1"/>
  <c r="AR139" i="1"/>
  <c r="AS139" i="1"/>
  <c r="AT139" i="1"/>
  <c r="AU139" i="1"/>
  <c r="AV139" i="1"/>
  <c r="AW139" i="1"/>
  <c r="AX138" i="1"/>
  <c r="AQ138" i="1"/>
  <c r="AR138" i="1"/>
  <c r="AS138" i="1"/>
  <c r="AT138" i="1"/>
  <c r="AU138" i="1"/>
  <c r="AV138" i="1"/>
  <c r="AW138" i="1"/>
  <c r="AX137" i="1"/>
  <c r="AQ137" i="1"/>
  <c r="AR137" i="1"/>
  <c r="AS137" i="1"/>
  <c r="AT137" i="1"/>
  <c r="AU137" i="1"/>
  <c r="AV137" i="1"/>
  <c r="AW137" i="1"/>
  <c r="AX136" i="1"/>
  <c r="AQ136" i="1"/>
  <c r="AR136" i="1"/>
  <c r="AS136" i="1"/>
  <c r="AT136" i="1"/>
  <c r="AU136" i="1"/>
  <c r="AV136" i="1"/>
  <c r="AW136" i="1"/>
  <c r="AX135" i="1"/>
  <c r="AQ135" i="1"/>
  <c r="AR135" i="1"/>
  <c r="AS135" i="1"/>
  <c r="AT135" i="1"/>
  <c r="AU135" i="1"/>
  <c r="AV135" i="1"/>
  <c r="AW135" i="1"/>
  <c r="AX134" i="1"/>
  <c r="AQ134" i="1"/>
  <c r="AR134" i="1"/>
  <c r="AS134" i="1"/>
  <c r="AT134" i="1"/>
  <c r="AU134" i="1"/>
  <c r="AV134" i="1"/>
  <c r="AW134" i="1"/>
  <c r="AX133" i="1"/>
  <c r="AQ133" i="1"/>
  <c r="AR133" i="1"/>
  <c r="AS133" i="1"/>
  <c r="AT133" i="1"/>
  <c r="AU133" i="1"/>
  <c r="AV133" i="1"/>
  <c r="AW133" i="1"/>
  <c r="AX132" i="1"/>
  <c r="AQ132" i="1"/>
  <c r="AR132" i="1"/>
  <c r="AS132" i="1"/>
  <c r="AT132" i="1"/>
  <c r="AU132" i="1"/>
  <c r="AV132" i="1"/>
  <c r="AW132" i="1"/>
  <c r="AX131" i="1"/>
  <c r="AQ131" i="1"/>
  <c r="AR131" i="1"/>
  <c r="AS131" i="1"/>
  <c r="AT131" i="1"/>
  <c r="AU131" i="1"/>
  <c r="AV131" i="1"/>
  <c r="AW131" i="1"/>
  <c r="AX130" i="1"/>
  <c r="AQ130" i="1"/>
  <c r="AR130" i="1"/>
  <c r="AS130" i="1"/>
  <c r="AT130" i="1"/>
  <c r="AU130" i="1"/>
  <c r="AV130" i="1"/>
  <c r="AW130" i="1"/>
  <c r="AX129" i="1"/>
  <c r="AQ129" i="1"/>
  <c r="AR129" i="1"/>
  <c r="AS129" i="1"/>
  <c r="AT129" i="1"/>
  <c r="AU129" i="1"/>
  <c r="AV129" i="1"/>
  <c r="AW129" i="1"/>
  <c r="AX128" i="1"/>
  <c r="AQ128" i="1"/>
  <c r="AR128" i="1"/>
  <c r="AS128" i="1"/>
  <c r="AT128" i="1"/>
  <c r="AU128" i="1"/>
  <c r="AV128" i="1"/>
  <c r="AW128" i="1"/>
  <c r="AX127" i="1"/>
  <c r="AQ127" i="1"/>
  <c r="AR127" i="1"/>
  <c r="AS127" i="1"/>
  <c r="AT127" i="1"/>
  <c r="AU127" i="1"/>
  <c r="AV127" i="1"/>
  <c r="AW127" i="1"/>
  <c r="AX126" i="1"/>
  <c r="AQ126" i="1"/>
  <c r="AR126" i="1"/>
  <c r="AS126" i="1"/>
  <c r="AT126" i="1"/>
  <c r="AU126" i="1"/>
  <c r="AV126" i="1"/>
  <c r="AW126" i="1"/>
  <c r="AX125" i="1"/>
  <c r="AQ125" i="1"/>
  <c r="AR125" i="1"/>
  <c r="AS125" i="1"/>
  <c r="AT125" i="1"/>
  <c r="AU125" i="1"/>
  <c r="AV125" i="1"/>
  <c r="AW125" i="1"/>
  <c r="AX124" i="1"/>
  <c r="AQ124" i="1"/>
  <c r="AR124" i="1"/>
  <c r="AS124" i="1"/>
  <c r="AT124" i="1"/>
  <c r="AU124" i="1"/>
  <c r="AV124" i="1"/>
  <c r="AW124" i="1"/>
  <c r="AX123" i="1"/>
  <c r="AQ123" i="1"/>
  <c r="AR123" i="1"/>
  <c r="AS123" i="1"/>
  <c r="AT123" i="1"/>
  <c r="AU123" i="1"/>
  <c r="AV123" i="1"/>
  <c r="AW123" i="1"/>
  <c r="AX122" i="1"/>
  <c r="AQ122" i="1"/>
  <c r="AR122" i="1"/>
  <c r="AS122" i="1"/>
  <c r="AT122" i="1"/>
  <c r="AU122" i="1"/>
  <c r="AV122" i="1"/>
  <c r="AW122" i="1"/>
  <c r="AX121" i="1"/>
  <c r="AQ121" i="1"/>
  <c r="AR121" i="1"/>
  <c r="AS121" i="1"/>
  <c r="AT121" i="1"/>
  <c r="AU121" i="1"/>
  <c r="AV121" i="1"/>
  <c r="AW121" i="1"/>
  <c r="AX120" i="1"/>
  <c r="AQ120" i="1"/>
  <c r="AR120" i="1"/>
  <c r="AS120" i="1"/>
  <c r="AT120" i="1"/>
  <c r="AU120" i="1"/>
  <c r="AV120" i="1"/>
  <c r="AW120" i="1"/>
  <c r="AX119" i="1"/>
  <c r="AQ119" i="1"/>
  <c r="AR119" i="1"/>
  <c r="AS119" i="1"/>
  <c r="AT119" i="1"/>
  <c r="AU119" i="1"/>
  <c r="AV119" i="1"/>
  <c r="AW119" i="1"/>
  <c r="AX118" i="1"/>
  <c r="AQ118" i="1"/>
  <c r="AR118" i="1"/>
  <c r="AS118" i="1"/>
  <c r="AT118" i="1"/>
  <c r="AU118" i="1"/>
  <c r="AV118" i="1"/>
  <c r="AW118" i="1"/>
  <c r="AX117" i="1"/>
  <c r="AQ117" i="1"/>
  <c r="AR117" i="1"/>
  <c r="AS117" i="1"/>
  <c r="AT117" i="1"/>
  <c r="AU117" i="1"/>
  <c r="AV117" i="1"/>
  <c r="AW117" i="1"/>
  <c r="AX116" i="1"/>
  <c r="AQ116" i="1"/>
  <c r="AR116" i="1"/>
  <c r="AS116" i="1"/>
  <c r="AT116" i="1"/>
  <c r="AU116" i="1"/>
  <c r="AV116" i="1"/>
  <c r="AW116" i="1"/>
  <c r="AX115" i="1"/>
  <c r="AQ115" i="1"/>
  <c r="AR115" i="1"/>
  <c r="AS115" i="1"/>
  <c r="AT115" i="1"/>
  <c r="AU115" i="1"/>
  <c r="AV115" i="1"/>
  <c r="AW115" i="1"/>
  <c r="AX114" i="1"/>
  <c r="AQ114" i="1"/>
  <c r="AR114" i="1"/>
  <c r="AS114" i="1"/>
  <c r="AT114" i="1"/>
  <c r="AU114" i="1"/>
  <c r="AV114" i="1"/>
  <c r="AW114" i="1"/>
  <c r="AX113" i="1"/>
  <c r="AQ113" i="1"/>
  <c r="AR113" i="1"/>
  <c r="AS113" i="1"/>
  <c r="AT113" i="1"/>
  <c r="AU113" i="1"/>
  <c r="AV113" i="1"/>
  <c r="AW113" i="1"/>
  <c r="AX112" i="1"/>
  <c r="AQ112" i="1"/>
  <c r="AR112" i="1"/>
  <c r="AS112" i="1"/>
  <c r="AT112" i="1"/>
  <c r="AU112" i="1"/>
  <c r="AV112" i="1"/>
  <c r="AW112" i="1"/>
  <c r="AX111" i="1"/>
  <c r="AQ111" i="1"/>
  <c r="AR111" i="1"/>
  <c r="AS111" i="1"/>
  <c r="AT111" i="1"/>
  <c r="AU111" i="1"/>
  <c r="AV111" i="1"/>
  <c r="AW111" i="1"/>
  <c r="AX110" i="1"/>
  <c r="AQ110" i="1"/>
  <c r="AR110" i="1"/>
  <c r="AS110" i="1"/>
  <c r="AT110" i="1"/>
  <c r="AU110" i="1"/>
  <c r="AV110" i="1"/>
  <c r="AW110" i="1"/>
  <c r="AX109" i="1"/>
  <c r="AQ109" i="1"/>
  <c r="AR109" i="1"/>
  <c r="AS109" i="1"/>
  <c r="AT109" i="1"/>
  <c r="AU109" i="1"/>
  <c r="AV109" i="1"/>
  <c r="AW109" i="1"/>
  <c r="AX108" i="1"/>
  <c r="AQ108" i="1"/>
  <c r="AR108" i="1"/>
  <c r="AS108" i="1"/>
  <c r="AT108" i="1"/>
  <c r="AU108" i="1"/>
  <c r="AV108" i="1"/>
  <c r="AW108" i="1"/>
  <c r="AX107" i="1"/>
  <c r="AQ107" i="1"/>
  <c r="AR107" i="1"/>
  <c r="AS107" i="1"/>
  <c r="AT107" i="1"/>
  <c r="AU107" i="1"/>
  <c r="AV107" i="1"/>
  <c r="AW107" i="1"/>
  <c r="AX106" i="1"/>
  <c r="AQ106" i="1"/>
  <c r="AR106" i="1"/>
  <c r="AS106" i="1"/>
  <c r="AT106" i="1"/>
  <c r="AU106" i="1"/>
  <c r="AV106" i="1"/>
  <c r="AW106" i="1"/>
  <c r="AX105" i="1"/>
  <c r="AQ105" i="1"/>
  <c r="AR105" i="1"/>
  <c r="AS105" i="1"/>
  <c r="AT105" i="1"/>
  <c r="AU105" i="1"/>
  <c r="AV105" i="1"/>
  <c r="AW105" i="1"/>
  <c r="AX104" i="1"/>
  <c r="AQ104" i="1"/>
  <c r="AR104" i="1"/>
  <c r="AS104" i="1"/>
  <c r="AT104" i="1"/>
  <c r="AU104" i="1"/>
  <c r="AV104" i="1"/>
  <c r="AW104" i="1"/>
  <c r="AX103" i="1"/>
  <c r="AQ103" i="1"/>
  <c r="AR103" i="1"/>
  <c r="AS103" i="1"/>
  <c r="AT103" i="1"/>
  <c r="AU103" i="1"/>
  <c r="AV103" i="1"/>
  <c r="AW103" i="1"/>
  <c r="AX102" i="1"/>
  <c r="AQ102" i="1"/>
  <c r="AR102" i="1"/>
  <c r="AS102" i="1"/>
  <c r="AT102" i="1"/>
  <c r="AU102" i="1"/>
  <c r="AV102" i="1"/>
  <c r="AW102" i="1"/>
  <c r="AX101" i="1"/>
  <c r="AQ101" i="1"/>
  <c r="AR101" i="1"/>
  <c r="AS101" i="1"/>
  <c r="AT101" i="1"/>
  <c r="AU101" i="1"/>
  <c r="AV101" i="1"/>
  <c r="AW101" i="1"/>
  <c r="AX100" i="1"/>
  <c r="AQ100" i="1"/>
  <c r="AR100" i="1"/>
  <c r="AS100" i="1"/>
  <c r="AT100" i="1"/>
  <c r="AU100" i="1"/>
  <c r="AV100" i="1"/>
  <c r="AW100" i="1"/>
  <c r="AX99" i="1"/>
  <c r="AQ99" i="1"/>
  <c r="AR99" i="1"/>
  <c r="AS99" i="1"/>
  <c r="AT99" i="1"/>
  <c r="AU99" i="1"/>
  <c r="AV99" i="1"/>
  <c r="AW99" i="1"/>
  <c r="AX98" i="1"/>
  <c r="AQ98" i="1"/>
  <c r="AR98" i="1"/>
  <c r="AS98" i="1"/>
  <c r="AT98" i="1"/>
  <c r="AU98" i="1"/>
  <c r="AV98" i="1"/>
  <c r="AW98" i="1"/>
  <c r="AX97" i="1"/>
  <c r="AQ97" i="1"/>
  <c r="AR97" i="1"/>
  <c r="AS97" i="1"/>
  <c r="AT97" i="1"/>
  <c r="AU97" i="1"/>
  <c r="AV97" i="1"/>
  <c r="AW97" i="1"/>
  <c r="AX96" i="1"/>
  <c r="AQ96" i="1"/>
  <c r="AR96" i="1"/>
  <c r="AS96" i="1"/>
  <c r="AT96" i="1"/>
  <c r="AU96" i="1"/>
  <c r="AV96" i="1"/>
  <c r="AW96" i="1"/>
  <c r="AX95" i="1"/>
  <c r="AQ95" i="1"/>
  <c r="AR95" i="1"/>
  <c r="AS95" i="1"/>
  <c r="AT95" i="1"/>
  <c r="AU95" i="1"/>
  <c r="AV95" i="1"/>
  <c r="AW95" i="1"/>
  <c r="AX94" i="1"/>
  <c r="AQ94" i="1"/>
  <c r="AR94" i="1"/>
  <c r="AS94" i="1"/>
  <c r="AT94" i="1"/>
  <c r="AU94" i="1"/>
  <c r="AV94" i="1"/>
  <c r="AW94" i="1"/>
  <c r="AX93" i="1"/>
  <c r="AQ93" i="1"/>
  <c r="AR93" i="1"/>
  <c r="AS93" i="1"/>
  <c r="AT93" i="1"/>
  <c r="AU93" i="1"/>
  <c r="AV93" i="1"/>
  <c r="AW93" i="1"/>
  <c r="AX92" i="1"/>
  <c r="AQ92" i="1"/>
  <c r="AR92" i="1"/>
  <c r="AS92" i="1"/>
  <c r="AT92" i="1"/>
  <c r="AU92" i="1"/>
  <c r="AV92" i="1"/>
  <c r="AW92" i="1"/>
  <c r="AX91" i="1"/>
  <c r="AQ91" i="1"/>
  <c r="AR91" i="1"/>
  <c r="AS91" i="1"/>
  <c r="AT91" i="1"/>
  <c r="AU91" i="1"/>
  <c r="AV91" i="1"/>
  <c r="AW91" i="1"/>
  <c r="AX90" i="1"/>
  <c r="AQ90" i="1"/>
  <c r="AR90" i="1"/>
  <c r="AS90" i="1"/>
  <c r="AT90" i="1"/>
  <c r="AU90" i="1"/>
  <c r="AV90" i="1"/>
  <c r="AW90" i="1"/>
  <c r="AX89" i="1"/>
  <c r="AQ89" i="1"/>
  <c r="AR89" i="1"/>
  <c r="AS89" i="1"/>
  <c r="AT89" i="1"/>
  <c r="AU89" i="1"/>
  <c r="AV89" i="1"/>
  <c r="AW89" i="1"/>
  <c r="AX88" i="1"/>
  <c r="AQ88" i="1"/>
  <c r="AR88" i="1"/>
  <c r="AS88" i="1"/>
  <c r="AT88" i="1"/>
  <c r="AU88" i="1"/>
  <c r="AV88" i="1"/>
  <c r="AW88" i="1"/>
  <c r="AX87" i="1"/>
  <c r="AQ87" i="1"/>
  <c r="AR87" i="1"/>
  <c r="AS87" i="1"/>
  <c r="AT87" i="1"/>
  <c r="AU87" i="1"/>
  <c r="AV87" i="1"/>
  <c r="AW87" i="1"/>
  <c r="AX86" i="1"/>
  <c r="AQ86" i="1"/>
  <c r="AR86" i="1"/>
  <c r="AS86" i="1"/>
  <c r="AT86" i="1"/>
  <c r="AU86" i="1"/>
  <c r="AV86" i="1"/>
  <c r="AW86" i="1"/>
  <c r="AX85" i="1"/>
  <c r="AQ85" i="1"/>
  <c r="AR85" i="1"/>
  <c r="AS85" i="1"/>
  <c r="AT85" i="1"/>
  <c r="AU85" i="1"/>
  <c r="AV85" i="1"/>
  <c r="AW85" i="1"/>
  <c r="AX84" i="1"/>
  <c r="AQ84" i="1"/>
  <c r="AR84" i="1"/>
  <c r="AS84" i="1"/>
  <c r="AT84" i="1"/>
  <c r="AU84" i="1"/>
  <c r="AV84" i="1"/>
  <c r="AW84" i="1"/>
  <c r="AX83" i="1"/>
  <c r="AQ83" i="1"/>
  <c r="AR83" i="1"/>
  <c r="AS83" i="1"/>
  <c r="AT83" i="1"/>
  <c r="AU83" i="1"/>
  <c r="AV83" i="1"/>
  <c r="AW83" i="1"/>
  <c r="AX82" i="1"/>
  <c r="AQ82" i="1"/>
  <c r="AR82" i="1"/>
  <c r="AS82" i="1"/>
  <c r="AT82" i="1"/>
  <c r="AU82" i="1"/>
  <c r="AV82" i="1"/>
  <c r="AW82" i="1"/>
  <c r="AX81" i="1"/>
  <c r="AQ81" i="1"/>
  <c r="AR81" i="1"/>
  <c r="AS81" i="1"/>
  <c r="AT81" i="1"/>
  <c r="AU81" i="1"/>
  <c r="AV81" i="1"/>
  <c r="AW81" i="1"/>
  <c r="AX80" i="1"/>
  <c r="AQ80" i="1"/>
  <c r="AR80" i="1"/>
  <c r="AS80" i="1"/>
  <c r="AT80" i="1"/>
  <c r="AU80" i="1"/>
  <c r="AV80" i="1"/>
  <c r="AW80" i="1"/>
  <c r="AX79" i="1"/>
  <c r="AQ79" i="1"/>
  <c r="AR79" i="1"/>
  <c r="AS79" i="1"/>
  <c r="AT79" i="1"/>
  <c r="AU79" i="1"/>
  <c r="AV79" i="1"/>
  <c r="AW79" i="1"/>
  <c r="AX78" i="1"/>
  <c r="AQ78" i="1"/>
  <c r="AR78" i="1"/>
  <c r="AS78" i="1"/>
  <c r="AT78" i="1"/>
  <c r="AU78" i="1"/>
  <c r="AV78" i="1"/>
  <c r="AW78" i="1"/>
  <c r="AX77" i="1"/>
  <c r="AQ77" i="1"/>
  <c r="AR77" i="1"/>
  <c r="AS77" i="1"/>
  <c r="AT77" i="1"/>
  <c r="AU77" i="1"/>
  <c r="AV77" i="1"/>
  <c r="AW77" i="1"/>
  <c r="AX76" i="1"/>
  <c r="AQ76" i="1"/>
  <c r="AR76" i="1"/>
  <c r="AS76" i="1"/>
  <c r="AT76" i="1"/>
  <c r="AU76" i="1"/>
  <c r="AV76" i="1"/>
  <c r="AW76" i="1"/>
  <c r="AX75" i="1"/>
  <c r="AQ75" i="1"/>
  <c r="AR75" i="1"/>
  <c r="AS75" i="1"/>
  <c r="AT75" i="1"/>
  <c r="AU75" i="1"/>
  <c r="AV75" i="1"/>
  <c r="AW75" i="1"/>
  <c r="AX74" i="1"/>
  <c r="AQ74" i="1"/>
  <c r="AR74" i="1"/>
  <c r="AS74" i="1"/>
  <c r="AT74" i="1"/>
  <c r="AU74" i="1"/>
  <c r="AV74" i="1"/>
  <c r="AW74" i="1"/>
  <c r="AX73" i="1"/>
  <c r="AQ73" i="1"/>
  <c r="AR73" i="1"/>
  <c r="AS73" i="1"/>
  <c r="AT73" i="1"/>
  <c r="AU73" i="1"/>
  <c r="AV73" i="1"/>
  <c r="AW73" i="1"/>
  <c r="AX72" i="1"/>
  <c r="AQ72" i="1"/>
  <c r="AR72" i="1"/>
  <c r="AS72" i="1"/>
  <c r="AT72" i="1"/>
  <c r="AU72" i="1"/>
  <c r="AV72" i="1"/>
  <c r="AW72" i="1"/>
  <c r="AX71" i="1"/>
  <c r="AQ71" i="1"/>
  <c r="AR71" i="1"/>
  <c r="AS71" i="1"/>
  <c r="AT71" i="1"/>
  <c r="AU71" i="1"/>
  <c r="AV71" i="1"/>
  <c r="AW71" i="1"/>
  <c r="AX70" i="1"/>
  <c r="AQ70" i="1"/>
  <c r="AR70" i="1"/>
  <c r="AS70" i="1"/>
  <c r="AT70" i="1"/>
  <c r="AU70" i="1"/>
  <c r="AV70" i="1"/>
  <c r="AW70" i="1"/>
  <c r="AX69" i="1"/>
  <c r="AQ69" i="1"/>
  <c r="AR69" i="1"/>
  <c r="AS69" i="1"/>
  <c r="AT69" i="1"/>
  <c r="AU69" i="1"/>
  <c r="AV69" i="1"/>
  <c r="AW69" i="1"/>
  <c r="AX68" i="1"/>
  <c r="AQ68" i="1"/>
  <c r="AR68" i="1"/>
  <c r="AS68" i="1"/>
  <c r="AT68" i="1"/>
  <c r="AU68" i="1"/>
  <c r="AV68" i="1"/>
  <c r="AW68" i="1"/>
  <c r="AX67" i="1"/>
  <c r="AQ67" i="1"/>
  <c r="AR67" i="1"/>
  <c r="AS67" i="1"/>
  <c r="AT67" i="1"/>
  <c r="AU67" i="1"/>
  <c r="AV67" i="1"/>
  <c r="AW67" i="1"/>
  <c r="AX66" i="1"/>
  <c r="AQ66" i="1"/>
  <c r="AR66" i="1"/>
  <c r="AS66" i="1"/>
  <c r="AT66" i="1"/>
  <c r="AU66" i="1"/>
  <c r="AV66" i="1"/>
  <c r="AW66" i="1"/>
  <c r="AX65" i="1"/>
  <c r="AQ65" i="1"/>
  <c r="AR65" i="1"/>
  <c r="AS65" i="1"/>
  <c r="AT65" i="1"/>
  <c r="AU65" i="1"/>
  <c r="AV65" i="1"/>
  <c r="AW65" i="1"/>
  <c r="AX64" i="1"/>
  <c r="AQ64" i="1"/>
  <c r="AR64" i="1"/>
  <c r="AS64" i="1"/>
  <c r="AT64" i="1"/>
  <c r="AU64" i="1"/>
  <c r="AV64" i="1"/>
  <c r="AW64" i="1"/>
  <c r="AX63" i="1"/>
  <c r="AQ63" i="1"/>
  <c r="AR63" i="1"/>
  <c r="AS63" i="1"/>
  <c r="AT63" i="1"/>
  <c r="AU63" i="1"/>
  <c r="AV63" i="1"/>
  <c r="AW63" i="1"/>
  <c r="AX62" i="1"/>
  <c r="AQ62" i="1"/>
  <c r="AR62" i="1"/>
  <c r="AS62" i="1"/>
  <c r="AT62" i="1"/>
  <c r="AU62" i="1"/>
  <c r="AV62" i="1"/>
  <c r="AW62" i="1"/>
  <c r="AX61" i="1"/>
  <c r="AQ61" i="1"/>
  <c r="AR61" i="1"/>
  <c r="AS61" i="1"/>
  <c r="AT61" i="1"/>
  <c r="AU61" i="1"/>
  <c r="AV61" i="1"/>
  <c r="AW61" i="1"/>
  <c r="AX60" i="1"/>
  <c r="AQ60" i="1"/>
  <c r="AR60" i="1"/>
  <c r="AS60" i="1"/>
  <c r="AT60" i="1"/>
  <c r="AU60" i="1"/>
  <c r="AV60" i="1"/>
  <c r="AW60" i="1"/>
  <c r="AX59" i="1"/>
  <c r="AQ59" i="1"/>
  <c r="AR59" i="1"/>
  <c r="AS59" i="1"/>
  <c r="AT59" i="1"/>
  <c r="AU59" i="1"/>
  <c r="AV59" i="1"/>
  <c r="AW59" i="1"/>
  <c r="AX58" i="1"/>
  <c r="AQ58" i="1"/>
  <c r="AR58" i="1"/>
  <c r="AS58" i="1"/>
  <c r="AT58" i="1"/>
  <c r="AU58" i="1"/>
  <c r="AV58" i="1"/>
  <c r="AW58" i="1"/>
  <c r="AX57" i="1"/>
  <c r="AQ57" i="1"/>
  <c r="AR57" i="1"/>
  <c r="AS57" i="1"/>
  <c r="AT57" i="1"/>
  <c r="AU57" i="1"/>
  <c r="AV57" i="1"/>
  <c r="AW57" i="1"/>
  <c r="AX56" i="1"/>
  <c r="AQ56" i="1"/>
  <c r="AR56" i="1"/>
  <c r="AS56" i="1"/>
  <c r="AT56" i="1"/>
  <c r="AU56" i="1"/>
  <c r="AV56" i="1"/>
  <c r="AW56" i="1"/>
  <c r="AX55" i="1"/>
  <c r="AQ55" i="1"/>
  <c r="AR55" i="1"/>
  <c r="AS55" i="1"/>
  <c r="AT55" i="1"/>
  <c r="AU55" i="1"/>
  <c r="AV55" i="1"/>
  <c r="AW55" i="1"/>
  <c r="AX54" i="1"/>
  <c r="AQ54" i="1"/>
  <c r="AR54" i="1"/>
  <c r="AS54" i="1"/>
  <c r="AT54" i="1"/>
  <c r="AU54" i="1"/>
  <c r="AV54" i="1"/>
  <c r="AW54" i="1"/>
  <c r="AX53" i="1"/>
  <c r="AQ53" i="1"/>
  <c r="AR53" i="1"/>
  <c r="AS53" i="1"/>
  <c r="AT53" i="1"/>
  <c r="AU53" i="1"/>
  <c r="AV53" i="1"/>
  <c r="AW53" i="1"/>
  <c r="AX52" i="1"/>
  <c r="AQ52" i="1"/>
  <c r="AR52" i="1"/>
  <c r="AS52" i="1"/>
  <c r="AT52" i="1"/>
  <c r="AU52" i="1"/>
  <c r="AV52" i="1"/>
  <c r="AW52" i="1"/>
  <c r="AX51" i="1"/>
  <c r="AQ51" i="1"/>
  <c r="AR51" i="1"/>
  <c r="AS51" i="1"/>
  <c r="AT51" i="1"/>
  <c r="AU51" i="1"/>
  <c r="AV51" i="1"/>
  <c r="AW51" i="1"/>
  <c r="AX50" i="1"/>
  <c r="AQ50" i="1"/>
  <c r="AR50" i="1"/>
  <c r="AS50" i="1"/>
  <c r="AT50" i="1"/>
  <c r="AU50" i="1"/>
  <c r="AV50" i="1"/>
  <c r="AW50" i="1"/>
  <c r="AX49" i="1"/>
  <c r="AQ49" i="1"/>
  <c r="AR49" i="1"/>
  <c r="AS49" i="1"/>
  <c r="AT49" i="1"/>
  <c r="AU49" i="1"/>
  <c r="AV49" i="1"/>
  <c r="AW49" i="1"/>
  <c r="AX48" i="1"/>
  <c r="AQ48" i="1"/>
  <c r="AR48" i="1"/>
  <c r="AS48" i="1"/>
  <c r="AT48" i="1"/>
  <c r="AU48" i="1"/>
  <c r="AV48" i="1"/>
  <c r="AW48" i="1"/>
  <c r="AX47" i="1"/>
  <c r="AQ47" i="1"/>
  <c r="AR47" i="1"/>
  <c r="AS47" i="1"/>
  <c r="AT47" i="1"/>
  <c r="AU47" i="1"/>
  <c r="AV47" i="1"/>
  <c r="AW47" i="1"/>
  <c r="AX46" i="1"/>
  <c r="AQ46" i="1"/>
  <c r="AR46" i="1"/>
  <c r="AS46" i="1"/>
  <c r="AT46" i="1"/>
  <c r="AU46" i="1"/>
  <c r="AV46" i="1"/>
  <c r="AW46" i="1"/>
  <c r="AX45" i="1"/>
  <c r="AQ45" i="1"/>
  <c r="AR45" i="1"/>
  <c r="AS45" i="1"/>
  <c r="AT45" i="1"/>
  <c r="AU45" i="1"/>
  <c r="AV45" i="1"/>
  <c r="AW45" i="1"/>
  <c r="AX44" i="1"/>
  <c r="AQ44" i="1"/>
  <c r="AR44" i="1"/>
  <c r="AS44" i="1"/>
  <c r="AT44" i="1"/>
  <c r="AU44" i="1"/>
  <c r="AV44" i="1"/>
  <c r="AW44" i="1"/>
  <c r="AX43" i="1"/>
  <c r="AQ43" i="1"/>
  <c r="AR43" i="1"/>
  <c r="AS43" i="1"/>
  <c r="AT43" i="1"/>
  <c r="AU43" i="1"/>
  <c r="AV43" i="1"/>
  <c r="AW43" i="1"/>
  <c r="AX42" i="1"/>
  <c r="AQ42" i="1"/>
  <c r="AR42" i="1"/>
  <c r="AS42" i="1"/>
  <c r="AT42" i="1"/>
  <c r="AU42" i="1"/>
  <c r="AV42" i="1"/>
  <c r="AW42" i="1"/>
  <c r="AX41" i="1"/>
  <c r="AQ41" i="1"/>
  <c r="AR41" i="1"/>
  <c r="AS41" i="1"/>
  <c r="AT41" i="1"/>
  <c r="AU41" i="1"/>
  <c r="AV41" i="1"/>
  <c r="AW41" i="1"/>
  <c r="AX40" i="1"/>
  <c r="AQ40" i="1"/>
  <c r="AR40" i="1"/>
  <c r="AS40" i="1"/>
  <c r="AT40" i="1"/>
  <c r="AU40" i="1"/>
  <c r="AV40" i="1"/>
  <c r="AW40" i="1"/>
  <c r="AX39" i="1"/>
  <c r="AQ39" i="1"/>
  <c r="AR39" i="1"/>
  <c r="AS39" i="1"/>
  <c r="AT39" i="1"/>
  <c r="AU39" i="1"/>
  <c r="AV39" i="1"/>
  <c r="AW39" i="1"/>
  <c r="AX38" i="1"/>
  <c r="AQ38" i="1"/>
  <c r="AR38" i="1"/>
  <c r="AS38" i="1"/>
  <c r="AT38" i="1"/>
  <c r="AU38" i="1"/>
  <c r="AV38" i="1"/>
  <c r="AW38" i="1"/>
  <c r="AX37" i="1"/>
  <c r="AQ37" i="1"/>
  <c r="AR37" i="1"/>
  <c r="AS37" i="1"/>
  <c r="AT37" i="1"/>
  <c r="AU37" i="1"/>
  <c r="AV37" i="1"/>
  <c r="AW37" i="1"/>
  <c r="AX36" i="1"/>
  <c r="AQ36" i="1"/>
  <c r="AR36" i="1"/>
  <c r="AS36" i="1"/>
  <c r="AT36" i="1"/>
  <c r="AU36" i="1"/>
  <c r="AV36" i="1"/>
  <c r="AW36" i="1"/>
  <c r="AX35" i="1"/>
  <c r="AQ35" i="1"/>
  <c r="AR35" i="1"/>
  <c r="AS35" i="1"/>
  <c r="AT35" i="1"/>
  <c r="AU35" i="1"/>
  <c r="AV35" i="1"/>
  <c r="AW35" i="1"/>
  <c r="AX34" i="1"/>
  <c r="AQ34" i="1"/>
  <c r="AR34" i="1"/>
  <c r="AS34" i="1"/>
  <c r="AT34" i="1"/>
  <c r="AU34" i="1"/>
  <c r="AV34" i="1"/>
  <c r="AW34" i="1"/>
  <c r="AX33" i="1"/>
  <c r="AQ33" i="1"/>
  <c r="AR33" i="1"/>
  <c r="AS33" i="1"/>
  <c r="AT33" i="1"/>
  <c r="AU33" i="1"/>
  <c r="AV33" i="1"/>
  <c r="AW33" i="1"/>
  <c r="AX32" i="1"/>
  <c r="AQ32" i="1"/>
  <c r="AR32" i="1"/>
  <c r="AS32" i="1"/>
  <c r="AT32" i="1"/>
  <c r="AU32" i="1"/>
  <c r="AV32" i="1"/>
  <c r="AW32" i="1"/>
  <c r="AX31" i="1"/>
  <c r="AQ31" i="1"/>
  <c r="AR31" i="1"/>
  <c r="AS31" i="1"/>
  <c r="AT31" i="1"/>
  <c r="AU31" i="1"/>
  <c r="AV31" i="1"/>
  <c r="AW31" i="1"/>
  <c r="AX30" i="1"/>
  <c r="AQ30" i="1"/>
  <c r="AR30" i="1"/>
  <c r="AS30" i="1"/>
  <c r="AT30" i="1"/>
  <c r="AU30" i="1"/>
  <c r="AV30" i="1"/>
  <c r="AW30" i="1"/>
  <c r="AX29" i="1"/>
  <c r="AQ29" i="1"/>
  <c r="AR29" i="1"/>
  <c r="AS29" i="1"/>
  <c r="AT29" i="1"/>
  <c r="AU29" i="1"/>
  <c r="AV29" i="1"/>
  <c r="AW29" i="1"/>
  <c r="AX28" i="1"/>
  <c r="AQ28" i="1"/>
  <c r="AR28" i="1"/>
  <c r="AS28" i="1"/>
  <c r="AT28" i="1"/>
  <c r="AU28" i="1"/>
  <c r="AV28" i="1"/>
  <c r="AW28" i="1"/>
  <c r="AX27" i="1"/>
  <c r="AQ27" i="1"/>
  <c r="AR27" i="1"/>
  <c r="AS27" i="1"/>
  <c r="AT27" i="1"/>
  <c r="AU27" i="1"/>
  <c r="AV27" i="1"/>
  <c r="AW27" i="1"/>
  <c r="AX26" i="1"/>
  <c r="AQ26" i="1"/>
  <c r="AR26" i="1"/>
  <c r="AS26" i="1"/>
  <c r="AT26" i="1"/>
  <c r="AU26" i="1"/>
  <c r="AV26" i="1"/>
  <c r="AW26" i="1"/>
  <c r="AX25" i="1"/>
  <c r="AQ25" i="1"/>
  <c r="AR25" i="1"/>
  <c r="AS25" i="1"/>
  <c r="AT25" i="1"/>
  <c r="AU25" i="1"/>
  <c r="AV25" i="1"/>
  <c r="AW25" i="1"/>
  <c r="AX24" i="1"/>
  <c r="AQ24" i="1"/>
  <c r="AR24" i="1"/>
  <c r="AS24" i="1"/>
  <c r="AT24" i="1"/>
  <c r="AU24" i="1"/>
  <c r="AV24" i="1"/>
  <c r="AW24" i="1"/>
  <c r="AX23" i="1"/>
  <c r="AQ23" i="1"/>
  <c r="AR23" i="1"/>
  <c r="AS23" i="1"/>
  <c r="AT23" i="1"/>
  <c r="AU23" i="1"/>
  <c r="AV23" i="1"/>
  <c r="AW23" i="1"/>
  <c r="AX22" i="1"/>
  <c r="AQ22" i="1"/>
  <c r="AR22" i="1"/>
  <c r="AS22" i="1"/>
  <c r="AT22" i="1"/>
  <c r="AU22" i="1"/>
  <c r="AV22" i="1"/>
  <c r="AW22" i="1"/>
  <c r="AX21" i="1"/>
  <c r="AQ21" i="1"/>
  <c r="AR21" i="1"/>
  <c r="AS21" i="1"/>
  <c r="AT21" i="1"/>
  <c r="AU21" i="1"/>
  <c r="AV21" i="1"/>
  <c r="AW21" i="1"/>
  <c r="AX20" i="1"/>
  <c r="AQ20" i="1"/>
  <c r="AR20" i="1"/>
  <c r="AS20" i="1"/>
  <c r="AT20" i="1"/>
  <c r="AU20" i="1"/>
  <c r="AV20" i="1"/>
  <c r="AW20" i="1"/>
  <c r="AX19" i="1"/>
  <c r="AQ19" i="1"/>
  <c r="AR19" i="1"/>
  <c r="AS19" i="1"/>
  <c r="AT19" i="1"/>
  <c r="AU19" i="1"/>
  <c r="AV19" i="1"/>
  <c r="AW19" i="1"/>
  <c r="AX18" i="1"/>
  <c r="AQ18" i="1"/>
  <c r="AR18" i="1"/>
  <c r="AS18" i="1"/>
  <c r="AT18" i="1"/>
  <c r="AU18" i="1"/>
  <c r="AV18" i="1"/>
  <c r="AW18" i="1"/>
  <c r="AX17" i="1"/>
  <c r="AQ17" i="1"/>
  <c r="AR17" i="1"/>
  <c r="AS17" i="1"/>
  <c r="AT17" i="1"/>
  <c r="AU17" i="1"/>
  <c r="AV17" i="1"/>
  <c r="AW17" i="1"/>
  <c r="AX16" i="1"/>
  <c r="AQ16" i="1"/>
  <c r="AR16" i="1"/>
  <c r="AS16" i="1"/>
  <c r="AT16" i="1"/>
  <c r="AU16" i="1"/>
  <c r="AV16" i="1"/>
  <c r="AW16" i="1"/>
  <c r="AX15" i="1"/>
  <c r="AQ15" i="1"/>
  <c r="AR15" i="1"/>
  <c r="AS15" i="1"/>
  <c r="AT15" i="1"/>
  <c r="AU15" i="1"/>
  <c r="AV15" i="1"/>
  <c r="AW15" i="1"/>
  <c r="AX14" i="1"/>
  <c r="AQ14" i="1"/>
  <c r="AR14" i="1"/>
  <c r="AS14" i="1"/>
  <c r="AT14" i="1"/>
  <c r="AU14" i="1"/>
  <c r="AV14" i="1"/>
  <c r="AW14" i="1"/>
  <c r="AX13" i="1"/>
  <c r="AQ13" i="1"/>
  <c r="AR13" i="1"/>
  <c r="AS13" i="1"/>
  <c r="AT13" i="1"/>
  <c r="AU13" i="1"/>
  <c r="AV13" i="1"/>
  <c r="AW13" i="1"/>
  <c r="AX12" i="1"/>
  <c r="AQ12" i="1"/>
  <c r="AR12" i="1"/>
  <c r="AS12" i="1"/>
  <c r="AT12" i="1"/>
  <c r="AU12" i="1"/>
  <c r="AV12" i="1"/>
  <c r="AW12" i="1"/>
  <c r="AX11" i="1"/>
  <c r="AQ11" i="1"/>
  <c r="AR11" i="1"/>
  <c r="AS11" i="1"/>
  <c r="AT11" i="1"/>
  <c r="AU11" i="1"/>
  <c r="AV11" i="1"/>
  <c r="AW11" i="1"/>
  <c r="AX10" i="1"/>
  <c r="AQ10" i="1"/>
  <c r="AR10" i="1"/>
  <c r="AS10" i="1"/>
  <c r="AT10" i="1"/>
  <c r="AU10" i="1"/>
  <c r="AV10" i="1"/>
  <c r="AW10" i="1"/>
  <c r="AX9" i="1"/>
  <c r="AQ9" i="1"/>
  <c r="AR9" i="1"/>
  <c r="AS9" i="1"/>
  <c r="AT9" i="1"/>
  <c r="AU9" i="1"/>
  <c r="AV9" i="1"/>
  <c r="AW9" i="1"/>
  <c r="AX8" i="1"/>
  <c r="AQ8" i="1"/>
  <c r="AR8" i="1"/>
  <c r="AS8" i="1"/>
  <c r="AT8" i="1"/>
  <c r="AU8" i="1"/>
  <c r="AV8" i="1"/>
  <c r="AW8" i="1"/>
  <c r="AX7" i="1"/>
  <c r="AQ7" i="1"/>
  <c r="AR7" i="1"/>
  <c r="AS7" i="1"/>
  <c r="AT7" i="1"/>
  <c r="AU7" i="1"/>
  <c r="AV7" i="1"/>
  <c r="AW7" i="1"/>
  <c r="AX6" i="1"/>
  <c r="AQ6" i="1"/>
  <c r="AR6" i="1"/>
  <c r="AS6" i="1"/>
  <c r="AT6" i="1"/>
  <c r="AU6" i="1"/>
  <c r="AV6" i="1"/>
  <c r="AW6" i="1"/>
  <c r="AX5" i="1"/>
  <c r="AQ5" i="1"/>
  <c r="AR5" i="1"/>
  <c r="AS5" i="1"/>
  <c r="AT5" i="1"/>
  <c r="AU5" i="1"/>
  <c r="AV5" i="1"/>
  <c r="AW5" i="1"/>
  <c r="AX4" i="1"/>
  <c r="AQ4" i="1"/>
  <c r="AR4" i="1"/>
  <c r="AS4" i="1"/>
  <c r="AT4" i="1"/>
  <c r="AU4" i="1"/>
  <c r="AV4" i="1"/>
  <c r="AW4" i="1"/>
  <c r="AX3" i="1"/>
  <c r="AQ3" i="1"/>
  <c r="AR3" i="1"/>
  <c r="AS3" i="1"/>
  <c r="AT3" i="1"/>
  <c r="AU3" i="1"/>
  <c r="AV3" i="1"/>
  <c r="AW3" i="1"/>
  <c r="AX2" i="1"/>
  <c r="AS2" i="1"/>
  <c r="AT2" i="1"/>
  <c r="AU2" i="1"/>
  <c r="AV2" i="1"/>
  <c r="AR2" i="1"/>
  <c r="AQ2" i="1"/>
  <c r="AW2" i="1"/>
  <c r="AB247" i="1"/>
  <c r="AB248" i="1"/>
  <c r="AB253" i="1"/>
  <c r="AB255" i="1"/>
  <c r="AB254" i="1"/>
  <c r="AB250" i="1"/>
  <c r="AB242" i="1"/>
  <c r="AB249" i="1"/>
  <c r="AB252" i="1"/>
  <c r="AB251" i="1"/>
  <c r="AB125" i="1"/>
  <c r="AB120" i="1"/>
  <c r="AB123" i="1"/>
  <c r="AB127" i="1"/>
  <c r="AB119" i="1"/>
  <c r="AB117" i="1"/>
  <c r="AB128" i="1"/>
  <c r="AB265" i="1"/>
  <c r="AB72" i="1"/>
  <c r="AB70" i="1"/>
  <c r="AB69" i="1"/>
  <c r="AB71" i="1"/>
  <c r="AB73" i="1"/>
</calcChain>
</file>

<file path=xl/sharedStrings.xml><?xml version="1.0" encoding="utf-8"?>
<sst xmlns="http://schemas.openxmlformats.org/spreadsheetml/2006/main" count="13245" uniqueCount="4819">
  <si>
    <t>KIT TROCHITA BORD BAS Oe</t>
  </si>
  <si>
    <t>KIT TROCHITA PLAT LONG Oe</t>
  </si>
  <si>
    <t>KIT TROCHITA FOURGON Oe</t>
  </si>
  <si>
    <t>KIT BOGGIES ARCHBAR LAITON Oe</t>
  </si>
  <si>
    <t>KIT BOGGIES COMMONWEALTH LAITON Oe</t>
  </si>
  <si>
    <t>Réservoir d'air pour frein à air, pour voitures et wagons Trochita</t>
  </si>
  <si>
    <t>KIT 2 BOGGIES KIT TROCHITA BOIS ARCHBAR Oe</t>
  </si>
  <si>
    <t>Paire de boggies Archbar en kit bois avec 4 essieux avec roues Ø 10,5 mm ajourées. Kit pour présentation statique uniquement. Détails très fins.</t>
  </si>
  <si>
    <t>KIT 2 BOGGIES KIT TROCHITA BOIS COMMONWEALTH Oe</t>
  </si>
  <si>
    <t>Paire de boggies Commonwealth en kit bois avec 4 essieux avec roues Ø 10,5 mm ajourées. Kit pour présentation statique uniquement. Détails très fins.</t>
  </si>
  <si>
    <t>8 bearings for 4 holes Trochita scaled wheels</t>
  </si>
  <si>
    <t>On30 Commonwealth trucks pair wooden kit. Very fine material for static use only. No wheels included.</t>
  </si>
  <si>
    <t>On30 Original scaled Pair of Commonwealth trucks brass kit  with 4 holes original Trochita wheels.</t>
  </si>
  <si>
    <t>On30 Original scaled Pair of Archbar trucks brass kit with 4 holes original Trochita wheels.</t>
  </si>
  <si>
    <t>On30 Archbar trucks pair wooden kit. Very fine material for static use only. No wheels included.</t>
  </si>
  <si>
    <t>4 essieux avec roues Ø 10,5 mm ajourées en Oe.</t>
  </si>
  <si>
    <t>Air tank for Trochita  cars and coaches.</t>
  </si>
  <si>
    <t>KIT BOGGIE LAITON VOITURES PROVENCE (Paire) Om</t>
  </si>
  <si>
    <t>MONTAGE BOGGIES VOITURE PROVENCE Om</t>
  </si>
  <si>
    <t>MONTAGE CHASSIS LAITON VOITURE PROVENCE Om</t>
  </si>
  <si>
    <t>MONTAGE CHASSIS LAITON COUVERT PROVENCE Om</t>
  </si>
  <si>
    <t>MONTAGE et PEINTURE KIT VOITURE PROVENCE</t>
  </si>
  <si>
    <t>4 ESSIEUX PROVENCE Om</t>
  </si>
  <si>
    <t>Plaque Société Générale des Chemins de Fer Économiques en bois découpé au laser. Dimension mm x mm.</t>
  </si>
  <si>
    <t>Plaque HAINE SAINT PIERRE en bois découpé au laser. Dimension mm x mm.</t>
  </si>
  <si>
    <t>Plaque HGe 4/4 SLM Furka Oberalp en bois découpé au laser. Dimension mm x mm.</t>
  </si>
  <si>
    <t>Plaque 030 ROBATEL &amp; BUFFAUD en bois découpé au laser. Dimension mm x mm.</t>
  </si>
  <si>
    <t>Plaque CAIL AJECTA en bois découpé au laser. Dimension mm x mm.</t>
  </si>
  <si>
    <t>Plaque Tramway de l'Île et Vilaine en bois découpé au laser. Dimension mm x mm.</t>
  </si>
  <si>
    <t>Plaque 101 des Chemins de Fer d'Intérêt Local du Morbihan en bois découpé au laser. Dimension mm x mm.</t>
  </si>
  <si>
    <t>Plaque SAECHSISCHE MASCHINENFABRIK en bois découpé au laser. Dimension mm x mm.</t>
  </si>
  <si>
    <t>Plaque RENAULT ABH Corse en bois découpé au laser. Dimension mm x mm.</t>
  </si>
  <si>
    <t>Plaque Autorail JM4 des Chemins de fer des Côtes-du-Nord DE DION BOUTON en bois découpé au laser. Dimension mm x mm.</t>
  </si>
  <si>
    <t>PLAQUE COCKERILL SERAING</t>
  </si>
  <si>
    <t>Buffer &amp; chain couplers set of 4 for two coaches</t>
  </si>
  <si>
    <t>KIT TROCHITA PREMIÈRE CLASSE HOe</t>
  </si>
  <si>
    <t>KIT TROCHITA SECONDE CLASSE HOe</t>
  </si>
  <si>
    <t>KIT TROCHITA FOURGON HOe</t>
  </si>
  <si>
    <t>KIT TROCHITA PLAT HOe</t>
  </si>
  <si>
    <t>KIT TROCHITA COUVERT HOe</t>
  </si>
  <si>
    <t>KIT TROCHITA BORD HAUT HOe</t>
  </si>
  <si>
    <t>KIT TROCHITA BORD BAS HOe</t>
  </si>
  <si>
    <t>BOGGIES MICROTRAINS ARCHBAR HOe</t>
  </si>
  <si>
    <t>BOGGIES MICROTRAINS COMMONWEALTH HOe</t>
  </si>
  <si>
    <t>4 ESSIEUX ATLAS pour ARCHBAR HOe</t>
  </si>
  <si>
    <t>CHASSIS WAGONS HOe + BOGGIES ARCHBAR</t>
  </si>
  <si>
    <t>CHASSIS WAGONS HOe + BOGGIES COMMONWEALTH</t>
  </si>
  <si>
    <t>Wagons à Bestiaux, kit bois de 80 pièces au 48 ème, avec châssis acrylique, boggies Archbar laiton, attelages Kadee N° 5 et roues nickelées à l'échelle. 160 x 46 x 38 mm (Hors boggie &amp; hors tampon). Livré avec volant de commande du frein manuel et décalcomanies des chemins de fer argentins et 4 numérotation possibles. Notice de montage illustrée avec photos et schémas.</t>
  </si>
  <si>
    <t>Wagons tombereau à bords hauts, kit bois de 40 pièces au 48 ème, avec châssis acrylique, boggies Archbar laiton, attelages Kadee N° 5 et roues nickelées à l'échelle. 160 x 36,5 x 38 mm (Hors boggie &amp; hors tampon).Livré avec volant de commande du frein manuel et décalcomanies des chemins de fer argentins et 4 numérotation possibles. Notice de montage illustrée avec photos et schémas.</t>
  </si>
  <si>
    <t>Wagons tombereau à bords bas, kit bois de 40 pièces au 48 ème, avec châssis acrylique, boggies Archbar laiton, attelages Kadee N° 5 et roues nickelées à l'échelle. 160 x 22,5 x 38 mm (Hors boggie &amp; hors tampon). Livré avec volant de commande du frein manuel et décalcomanies des chemins de fer argentins et 4 numérotation possibles. Notice de montage illustrée avec photos et schémas.</t>
  </si>
  <si>
    <t>Wagons plat long, kit bois de 26 pièces au 48 ème, avec châssis acrylique, boggies Archbar laiton, attelages Kadee N° 5 et roues nickelées à l'échelle. 205 x 38 x 6,5 mm (Hors boggie &amp; hors tampon).Livré avec volant de commande du frein manuel et décalcomanies des chemins de fer argentins et 4 numérotation possibles. Notice de montage illustrée avec photos et schémas.</t>
  </si>
  <si>
    <t>Wagons plat court, kit bois de 26 pièces au 48 ème, avec châssis acrylique, boggies Archbar laiton, attelages Kadee N° 5 et roues nickelées à l'échelle. 160 x 38 x 6,5 mm (Hors boggie &amp; hors tampon).Livré avec volant de commande du frein manuel et décalcomanies des chemins de fer argentins et 4 numérotation possibles. Notice de montage illustrée avec photos et schémas.</t>
  </si>
  <si>
    <t>Fourgon, kit bois de 72 pièces au 48 ème, avec châssis acrylique, boggies Commonwealth laiton, attelages Kadee N° 5 et roues nickelées à l'échelle. 208 x 40 x 50 mm (Hors boggie &amp; hors tampon). Livré avec volant de commande du frein manuel et décalcomanies des chemins de fer argentins et 4 numérotation possibles. Notice de montage illustrée avec photos et schémas.</t>
  </si>
  <si>
    <t>Wagon Couvert, kit en bois de 22 pièces au 87 ème, avec châssis bois, boggies Archbar Microtrains, attelages Kadee. 88 x 4 x 21mm (Hors boggie &amp; hors tampon). Notice de montage illustrée avec photos et schémas.  Livré décalcomanies des chemins de fer argentins et 4 numérotation possibles.</t>
  </si>
  <si>
    <t>Wagon Tombereau bords hauts, kit en bois de 22 pièces au 87 ème, avec châssis bois, boggies Archbar Microtrains, attelages Kadee. 88 x 21,5 x 21mm (Hors boggie &amp; hors tampon). Notice de montage illustrée avec photos et schémas.  Livré décalcomanies des chemins de fer argentins et 4 numérotation possibles.</t>
  </si>
  <si>
    <t>Wagon Tombereau bords bas, kit en bois de 22 pièces au 87 ème, avec châssis bois, boggies Archbar Microtrains, attelages Kadee. 88 x 13,5 x 21mm (Hors boggie &amp; hors tampon). Notice de montage illustrée avec photos et schémas.  Livré décalcomanies des chemins de fer argentins et 4 numérotation possibles.</t>
  </si>
  <si>
    <t>Wagon plat court, kit bois de 22 pièces au 87 ème, avec châssis bois, boggies Archbar Microtrains, attelages Kadee. 88 x 26,5 x 4 mm (Hors boggie &amp; hors tampon). Notice de montage illustrée avec photos et schémas. Livré décalcomanies des chemins de fer argentins et 4 numérotation possibles.</t>
  </si>
  <si>
    <t>KIT VOITURE PROVINCIAL de BUENOS AIRES 203 HOm</t>
  </si>
  <si>
    <t>210-03</t>
  </si>
  <si>
    <t>KIT VOITURE PROVINCIAL de BUENOS AIRES 214 HOm</t>
  </si>
  <si>
    <t>210-04</t>
  </si>
  <si>
    <t>KIT VOITURE PROVINCIAL de BUENOS AIRES FOURGON 208 HOm</t>
  </si>
  <si>
    <t>16 FERS à CHEVAL O</t>
  </si>
  <si>
    <t>1 ÉTABLI O</t>
  </si>
  <si>
    <t>4 CAGEOTS O</t>
  </si>
  <si>
    <t>13 PIÈCES AUTOMOBILE O</t>
  </si>
  <si>
    <t>1 CHARRIOT US O</t>
  </si>
  <si>
    <t>1 CHARRIOT US HO</t>
  </si>
  <si>
    <t>2 FAUTEUILS à BASCULE O</t>
  </si>
  <si>
    <t>4 CHAISES O</t>
  </si>
  <si>
    <t>2 ÉCHELLES O</t>
  </si>
  <si>
    <t>10 ÉCLISSES O</t>
  </si>
  <si>
    <t>1 PLACARD à OUTILS SUSPENDU O</t>
  </si>
  <si>
    <t>2 ÉCHELLES PLATES O</t>
  </si>
  <si>
    <t>2 ÉCHELLES PLATES HO</t>
  </si>
  <si>
    <t>1 ÉTABLI HO</t>
  </si>
  <si>
    <t>2 ENSEMBLE de BAGAGES O</t>
  </si>
  <si>
    <t>4 PORTES de GARAGE O</t>
  </si>
  <si>
    <t>2 DIABLES O</t>
  </si>
  <si>
    <t>4 BANCS TRIPLES en BOIS HO</t>
  </si>
  <si>
    <t>6 CADRES à AFFICHE HO</t>
  </si>
  <si>
    <t>3 LAUTWERK TOURNÉS O</t>
  </si>
  <si>
    <t>1 LAUTWERK TOURNÉS O</t>
  </si>
  <si>
    <t>3 LAUTWERK MÉTAL BLANC O</t>
  </si>
  <si>
    <t>1 LAUTWERK MÉTAL BLANC O</t>
  </si>
  <si>
    <t>KIT PETIT BLOC SANITAIRES TYPE ST ANDRÉ HOm</t>
  </si>
  <si>
    <t>KIT RÉSERVOIR D'EAU CP PUGET HOm</t>
  </si>
  <si>
    <t>KIT GARE CHEMINS DE FER DE PROVENCE 3 TRAVÉES avec HALLE MARCHANDISES HO</t>
  </si>
  <si>
    <t>KIT GARE CHEMINS DE FER DE PROVENCE TYPE 3 HOm</t>
  </si>
  <si>
    <t>KIT GARE CHEMINS DE FER DE PROVENCE 2 TRAVÉES avec HALLE MARCHANDISES HO</t>
  </si>
  <si>
    <t>KIT GARE CHEMINS DE FER DE PROVENCE TYPE 2 HOm</t>
  </si>
  <si>
    <t>TROCHITA HENSCHEL 75 H 2-8-2 Vieillie HOe</t>
  </si>
  <si>
    <t>COOPER 95 T MONTÉE SIMPLE Om</t>
  </si>
  <si>
    <t>COOPER 95 T MONTÉE DOUBLE Om</t>
  </si>
  <si>
    <t>TRANSFORMATION BUS ISOBLOC Oe/Om</t>
  </si>
  <si>
    <t>BUS ISOBLOC motorisé Oe DCC</t>
  </si>
  <si>
    <t>BUS ISOBLOC motorisé Om DCC</t>
  </si>
  <si>
    <t>KIT BLANC MISSERON 030 Kit HOm</t>
  </si>
  <si>
    <t>SAN JUAN CAR Cie CABOOSE Oe</t>
  </si>
  <si>
    <t>SAN JUAN CAR Cie GONDOLA PIPE Oe</t>
  </si>
  <si>
    <t>SAN JUAN CAR Cie TANK UTLX Oe</t>
  </si>
  <si>
    <t>SAN JUAN CAR Cie TANK CRAMPS Oe</t>
  </si>
  <si>
    <t>SAN JUAN CAR Cie PLAT + FORD T 0e</t>
  </si>
  <si>
    <t>SAN JUAN CAR Cie DROP BOTTOM GONDOLA Oe</t>
  </si>
  <si>
    <t>SAN JUAN CAR Cie On3 3'7" Archbar Truck Kit Brown</t>
  </si>
  <si>
    <t>SAN JUAN CAR Cie K113-30 On30 D&amp;RGW Reefer Kit 150</t>
  </si>
  <si>
    <t>SAN JUAN CAR Cie K109-30 On30 D&amp;RGW Flanger OD Kit</t>
  </si>
  <si>
    <t>SAN JUAN CAR Cie K109 D&amp;RGW Flanger OD Kit</t>
  </si>
  <si>
    <t>SAN JUAN CAR Cie K118-30 On30 Pile Driver &amp; Idler Flat Kit</t>
  </si>
  <si>
    <t xml:space="preserve">SAN JUAN CAR Cie K107-30 On30 D&amp;RGW Short Caboose </t>
  </si>
  <si>
    <t>Wagon Citerne CRAMPS San Juan Car Company monté Oe</t>
  </si>
  <si>
    <t>Kit Wagon pilon + wagon plat à outils pour construction de ponts en bois San Juan Car Company Oe</t>
  </si>
  <si>
    <t>Kit Caboose court San Juan Car Company Oe</t>
  </si>
  <si>
    <t>Kit pompes à air San Juan Car Company. Réf. C80</t>
  </si>
  <si>
    <t>Kit  San Juan Car Company K113-30 On30 D&amp;RGW Reefer 150</t>
  </si>
  <si>
    <t>Kit  San Juan Car Company K109-30 On30 D&amp;RGW Flanger OD</t>
  </si>
  <si>
    <t>Kit voiture de première classe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t>
  </si>
  <si>
    <t>Kit voiture de seconde classe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 Livré avec un tombereau en kit.</t>
  </si>
  <si>
    <t>Kit voiture restaurant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 Livré avec un tombereau en kit.</t>
  </si>
  <si>
    <t xml:space="preserve">Kit wagon couvert du Correntino. Composé de 40 pièces. Dimensions de la caisse seule : 82 x 34 x 27 mm. Livré avec une paire de boggies Archbar Micro Trains Line  Trucks avec attelage (003 02 004). instructions de montage détaillées avec photos et schémas en 3D. Montage très simple. </t>
  </si>
  <si>
    <t>Set de quatre essieux des voitures de Chemins de Fer de Provence à l'écartement Om. Livré complet monté avec roues.</t>
  </si>
  <si>
    <t>Plaque de sièges pour équiper les voitures de la Trochita de première classe. Pièces de très petites dimensions.</t>
  </si>
  <si>
    <t>Plaque de sièges pour équiper les voitures de la Trochita de seconde classe. Pièces de très petites dimensions.</t>
  </si>
  <si>
    <t>Chairs for one Trochita second class coach kit. One laser cut plate. Very small interiors</t>
  </si>
  <si>
    <t>KIT VOITURE PROVINCIAL de BUENOS AIRES 211 HOm</t>
  </si>
  <si>
    <t xml:space="preserve">Kit en bois découpé au laser des voitures La brugeoise des Chemins de Fer de la Province de Buenos Aires. Fourgon livré avec châssis en acrylique, aménagements intérieurs, boggies Brill originaux et jeu de décalcomanies de Chemins de fer Fers Argentins (après fusion). Dimensions de la caisse : 201 x 44 x 31. Notice de montage illustrée avec photos et schémas.  </t>
  </si>
  <si>
    <t xml:space="preserve">Kit en bois découpé au laser des voitures La brugeoise des Chemins de Fer de la Province de Buenos Aires. Seconde classe avec soufflets d'intercommunication livrée avec aménagements intérieurs, boggies Brill originaux et jeu de décalcomanies de Chemins de fer Fers Argentins (après fusion). Dimensions de la caisse : 201 x 44 x 31. Notice de montage illustrée avec photos et schémas.  </t>
  </si>
  <si>
    <t xml:space="preserve">Kit en bois découpé au laser des voitures La brugeoise des Chemins de Fer de la Province de Buenos Aires. Seconde classe sans compartiment à bagages livrée avec châssis en acrylique, aménagements intérieurs complets, boggies Brill originaux et jeu de décalcomanies de Chemins de fer Fers Argentins (après fusion). Dimensions de la caisse : 201 x 44 x 31. Notice de montage illustrée avec photos et schémas.  </t>
  </si>
  <si>
    <t xml:space="preserve">Kit en bois découpé au laser des voitures La brugeoise des Chemins de Fer de la Province de Buenos Aires. Seconde classe avec compartiment bagages livrée avec châssis en acrylique, aménagements intérieurs complets, boggies Brill originaux et jeu de décalcomanies de Chemins de fer Fers Argentins (après fusion). Dimensions de la caisse : 201 x 44 x 31. Notice de montage illustrée avec photos et schémas.  </t>
  </si>
  <si>
    <t>Voiture seconde classe Sud France Desouches &amp; David Om (43,5 ème), kit de 350 pièces composé d'un châssis et de boggies en laiton avec roues conformes à l'original et d'une caisse et d'une toiture en bois en contreplaqué fin. Aménagements intérieurs très complets selon modèle avec sièges bois avec poignées laiton ou sièges cuir (pièces moulées) avec piètement en bois. Tampons et choquelles en laiton et boîtier NEM pour les têtes d'attelage. Dimensions de la caisse : 283 x 60 x 76 mm. Décalcomanies reproduisant 6 versions de différentes époques. Livret de montage complet avec schémas et photos</t>
  </si>
  <si>
    <t>Chemins de fer de Provence 43,5e 1 Box car frame assembly with light weathering. You must supply the kit !</t>
  </si>
  <si>
    <t>Chemins de fer de Provence 43,5e 1 coach assembly with light weathering. You must supply the kit !</t>
  </si>
  <si>
    <t>Montage et peinture de notre couvert en laiton des Chemins de fer de Provence. Vous devez fournir le kit à monter.</t>
  </si>
  <si>
    <t>Montage et peinture (avec voile de vieillissement léger) d'une de nos trois voitures des Chemins de Fer de Provence. Vous devez fournir le kit à monter.</t>
  </si>
  <si>
    <t>Two pairs Chemins de fer de Provence 43,5e axles &amp; wheels.</t>
  </si>
  <si>
    <t>Montage et peinture d'un paire de Boggie en laiton à l'écartement Om d'une de nos 3 voitures des Chemins de fer de Provence. Vous devez fournir le kit à monter.</t>
  </si>
  <si>
    <t>Montage et peinture d'un châssis en laiton d'une des 3 de nos voitures des Chemins de fer de Provence. Vous devez fournir le kit à monter.</t>
  </si>
  <si>
    <t>COUVERT PROVENCE LAITON MONTÉ Om</t>
  </si>
  <si>
    <t>Chemins de fer de Provence 43,5e pair of trucks kit with frame, 4 axles &amp; 8 wheels.</t>
  </si>
  <si>
    <t>Paire de Boggie à l'écartement Om de nos 3 voitures des Chemins de fer de Provence. Kit en laiton avec 4 essieux et 8 roues complet.</t>
  </si>
  <si>
    <t>Chemins de fer de Provence / Sud France Barrême like railway shelter (concrete) wooden laser cut.  Includes easy to use instructions with 3D drawings. Fits and complete our CP Stations.</t>
  </si>
  <si>
    <t>Gare des Chemins de fer de Provence / Sud France à trois travées et halle marchandises. Kit fourni avec toitures Redutex™, deux paires de bancs, 4 appliques murales, plaques de gares, horloges et Affiches. Notice d'instruction détaillée avec photos et schémas en 3D. Dimensions du bâtiment : 252 x 91 x 115 mm. Base de la gare moulée en plâtre 240 x 110 mm.</t>
  </si>
  <si>
    <t xml:space="preserve">Gare des Chemins de fer de Provence / Sud France à deux travées et halle marchandises. Kit fourni avec toitures Redutex™, deux paires de bancs, 4 appliques murales, plaques de gares, horloges et Affiches. Notice d'instruction détaillée avec photos et schémas en 3D. Dimensions du bâtiment : 158 x 91 x 115 mm. Base de la gare moulée en plâtre 240 x 110 mm. </t>
  </si>
  <si>
    <t>Gare des Chemins de fer de Provence / Sud France à deux travées. Kit fourni avec toitures Redutex™, deux paires de bancs, 4 appliques murales, plaques de gares, horloges et Affiches. Notice d'instruction détaillée avec photos et schémas en 3D. Dimensions du bâtiment : 95 x 91 x 115 mm.</t>
  </si>
  <si>
    <t>Gare des Chemins de fer de Provence / Sud France à trois travées. Kit fourni avec toitures Redutex™, deux paires de bancs, 4 appliques murales, plaques de gares, horloges et Affiches. Notice d'instruction détaillée avec photos et schémas en 3D. Dimensions du bâtiment : 138 x 91 x 115 mm.</t>
  </si>
  <si>
    <r>
      <t xml:space="preserve">Bloc sanitaire type Saint André en kit bois découpé au laser. Comprend une échelle, une porte et des accessoires. Notice d'instruction détaillée avec photos et schémas en 3D. Dimensions de l'abri bâtiment : 53,4 </t>
    </r>
    <r>
      <rPr>
        <sz val="9"/>
        <color theme="1"/>
        <rFont val="Menlo Bold"/>
      </rPr>
      <t>∅</t>
    </r>
    <r>
      <rPr>
        <sz val="9"/>
        <color theme="1"/>
        <rFont val="Verdana"/>
      </rPr>
      <t xml:space="preserve">  x 127 mm.</t>
    </r>
  </si>
  <si>
    <t>TROCHITA HENSCHEL 75 H 141 HOe</t>
  </si>
  <si>
    <t>TROCHITA HENSCHEL 75 H 2-8-2  Monté &amp; patinée avec DCC Sound. Oe</t>
  </si>
  <si>
    <t>PAIRE DE WAGONS COUVERTS CP MONTÉS &amp; PEINTS</t>
  </si>
  <si>
    <t>PONT ARCHE en PLÂTRE MOULÉ</t>
  </si>
  <si>
    <t>PONT DEMI-ARCHE en PLÂTRE MOULÉ</t>
  </si>
  <si>
    <t>Paire de piliers de maçonnerie de 240 mm de haut et 52 de large. Réalisation en plâtre moulé.</t>
  </si>
  <si>
    <t>Paire de piliers de maçonnerie de 160 mm de haut et 52 de large. Réalisation en plâtre moulé.</t>
  </si>
  <si>
    <t>Paire de piliers de maçonnerie de 80 mm de haut et 52 de large. Réalisation en plâtre moulé.</t>
  </si>
  <si>
    <t>Ensemble de 2 culées de maçonnerie et d'un mur de soutènement en plâtre moulé. Dimensions : 125 x 105 x 10 mm.</t>
  </si>
  <si>
    <t>Ensemble de 4 culées de maçonnerie et de 3 murs de soutènement en plâtre moulé. Dimensions : 410 x 105 x 10 mm.</t>
  </si>
  <si>
    <t>Ensemble de 3 culées de maçonnerie et de 2 murs de soutènement en plâtre moulé. Dimensions : 235 x 105 x 10 mm.</t>
  </si>
  <si>
    <t>GABARIT d'ENTRAXE POUR VOIE DROITE &amp; COURBE HOm</t>
  </si>
  <si>
    <t>San Juan Car Company Idler Flat + FORD T 1012-3-5928 0n30</t>
  </si>
  <si>
    <t>San Juan Car Company TANK CRAMPS Oe</t>
  </si>
  <si>
    <t>San Juan Car Company TANK UTLX 1035-30-88128 On30.</t>
  </si>
  <si>
    <t>San Juan Car Company Gondola Pipe 1040-30-1504 On30.</t>
  </si>
  <si>
    <t xml:space="preserve">San Juan Car Company Long Caboose 1001-30-517-H On30. </t>
  </si>
  <si>
    <t>San Juan Car Company K118-30 On30 Pile Driver &amp; Idler Flat Kit</t>
  </si>
  <si>
    <t xml:space="preserve">San Juan Car Company K107-30 On30 D&amp;RGW Short Caboose </t>
  </si>
  <si>
    <t xml:space="preserve">San Juan Car Company C80 C-16 9 1/2" Air Pump </t>
  </si>
  <si>
    <t>Caboose long San Juan Car Company monté Oe, 1001-30-517-H.</t>
  </si>
  <si>
    <t>Tombereau ouvert et wagon plat transport de tuyaux (inclus) de pipeline San Juan Car Company monté Oe,  1040-30-1504.</t>
  </si>
  <si>
    <t>Wagon Citerne UTLX San Juan Car Company monté Oe, 1035-30-88128.</t>
  </si>
  <si>
    <t>Wagon plat anniversaire avec Ford T San Juan Car Company monté Oe, 1012-3-5928.</t>
  </si>
  <si>
    <t>Kit  San Juan Car Company On3 3'7" Archbar Truck Kit Brown K 201</t>
  </si>
  <si>
    <t>Tombereau à bords bas et basculants San Juan Car Company monté Oe. Réf :  10601060. Tous les wagons ont une numérotation différente.</t>
  </si>
  <si>
    <t>Kit paire de boggies Archbar On3 San Juan Car Company Réf : K 201</t>
  </si>
  <si>
    <t>Kit wagon étrave San Juan Car Company Oe. Réf : K 109-30</t>
  </si>
  <si>
    <t>Bloc sanitaire type Saint André en kit bois découpé au laser. Notice d'instruction détaillée avec photos et schémas en 3D. Dimensions de l'édicule : 16 x 25 x 31 mm.</t>
  </si>
  <si>
    <t>Abri de quai type Barrême en kit bois découpé au laser. Notice d'instruction détaillée avec photos et schémas en 3D. Dimensions de l'abri : 22 x 30  x 80 mm.</t>
  </si>
  <si>
    <t>Abri de quai type Saint André en kit bois découpé au laser. Notice d'instruction détaillée avec photos et schémas en 3D. Dimensions de l'abri : 22 x 30 x 80 mm.</t>
  </si>
  <si>
    <t>HOm / HOn30 (à préciser à la commande). Alco dite Cooper ou "Nez de pelle". Motorisation Mashima avec double volant d'inertie. Châssis métal, caisse en métal blanc et résine. DCC Sound Mashima avec la bande son de la machine originale. Dimensions de la caisse : 177 x 45 x 35. Bogies laiton.</t>
  </si>
  <si>
    <t>Oe / Om  (à préciser à la commande)  Alco dite Cooper ou "Nez de pelle". Motorisation Mashima avec double volant d'inertie. Châssis métal, caisse en métal blanc et résine. DCC Sound Mashima avec la bande son de la machine originale. Dimensions de la caisse : 328 x 83 x 66. Bogies laiton. 4 décorations possibles, à préciser à réception du schéma de peinture.</t>
  </si>
  <si>
    <t xml:space="preserve">Oe / Om  (à préciser à la commande) Alco dite Cooper ou "Nez de pelle". Double motorisation Mashima avec double volant d'inertie. Châssis métal, caisse en métal blanc et résine. DCC Sound Mashima avec la bande son de la machine originale. Bogies laiton. 4 décorations possibles, à préciser à réception du schéma de peinture. 4 décorations possibles, à préciser à réception du schéma de peinture. Dimensions de la caisse : 780 x 83 x 66. </t>
  </si>
  <si>
    <t>KIT SUPERDÉTAILLAGE GARES CP TYPE 2/3 HOm</t>
  </si>
  <si>
    <t>Couvert Sud France Buire en HOm au87 ème, kit de 60 pièces composé d'un châssis d'une armature et de têtes de boggies en laiton avec roues originales et d'une caisse en laiton. Tampons-attelage + boîtier NEM avec attelage Kadee et choquelles en laiton. Décalcomanies reproduisant 6 versions de différentes époques. Dimensions hors tout : 74,6 x 36,6 x 29,2 mm. Livret de montage complet avec schémas et photos.</t>
  </si>
  <si>
    <t>Couvert Sud France Buire en HOm au87 ème, modèle monté et peint composé d'un châssis d'une armature et de têtes de boggies en laiton avec roues originales et d'une caisse en laiton. Tampons-attelage + boîtier NEM avec attelage Kadee et choquelles en laiton. Décalcomanies selon votre choix (à préciser à la commande) selon 6 versions de différentes époques. Dimensions hors tout : 74,6 x 36,6 x 29,2 mm</t>
  </si>
  <si>
    <t>Paire de Couverts Sud France Buire en HOm au87 ème, modèles montés et peints composés d'un châssis d'une armature et de têtes de boggies en laiton avec roues originales et d'une caisse en laiton. Tampons-attelage + boîtier NEM avec attelage Kadee et choquelles en laiton. Décalcomanies selon votre choix (à préciser à la commande) selon 6 versions de différentes époques. Dimensions hors tout : 74,6 x 36,6 x 29,2 mm.</t>
  </si>
  <si>
    <t>Plaque COCKERILL SERAING en bois découpé au laser. 
Dimension mm x mm.</t>
  </si>
  <si>
    <t>Plaque FIVES-LILLE 3587 en bois découpé au laser. 
Dimension 250 x 130 mm.</t>
  </si>
  <si>
    <r>
      <t xml:space="preserve">Échelle 0, plaque bois découpée laser avec 4 chaises.
Dimension : </t>
    </r>
    <r>
      <rPr>
        <b/>
        <sz val="9"/>
        <color theme="1"/>
        <rFont val="Verdana"/>
      </rPr>
      <t>4</t>
    </r>
    <r>
      <rPr>
        <sz val="9"/>
        <color theme="1"/>
        <rFont val="Verdana"/>
      </rPr>
      <t xml:space="preserve"> x 25 x 9 x 8 mm.</t>
    </r>
  </si>
  <si>
    <r>
      <t>Échelle 0, plaque bois découpée laser avec 4 cageots. 
Dimension :</t>
    </r>
    <r>
      <rPr>
        <b/>
        <sz val="9"/>
        <color theme="1"/>
        <rFont val="Verdana"/>
      </rPr>
      <t xml:space="preserve"> 4</t>
    </r>
    <r>
      <rPr>
        <sz val="9"/>
        <color theme="1"/>
        <rFont val="Verdana"/>
      </rPr>
      <t xml:space="preserve"> x 8 x 8 x 13 mm.</t>
    </r>
  </si>
  <si>
    <r>
      <t xml:space="preserve">Échelle HO, plaque bois découpée laser avec un établi.
Dimension : </t>
    </r>
    <r>
      <rPr>
        <b/>
        <sz val="9"/>
        <color theme="1"/>
        <rFont val="Verdana"/>
      </rPr>
      <t>1</t>
    </r>
    <r>
      <rPr>
        <sz val="9"/>
        <color theme="1"/>
        <rFont val="Verdana"/>
      </rPr>
      <t xml:space="preserve"> x 22 x 7 x 13.</t>
    </r>
  </si>
  <si>
    <r>
      <t xml:space="preserve">Échelle 0, plaque bois découpée laser avec un placard à outil suspendu.
Dimension : </t>
    </r>
    <r>
      <rPr>
        <b/>
        <sz val="9"/>
        <color theme="1"/>
        <rFont val="Verdana"/>
      </rPr>
      <t>1</t>
    </r>
    <r>
      <rPr>
        <sz val="9"/>
        <color theme="1"/>
        <rFont val="Verdana"/>
      </rPr>
      <t xml:space="preserve"> x 36 x 21 x 6.</t>
    </r>
  </si>
  <si>
    <r>
      <t xml:space="preserve">Échelle 0, découpée laser avec un établi avec porte-outils et bac à ranger. Dimension : </t>
    </r>
    <r>
      <rPr>
        <b/>
        <sz val="9"/>
        <color theme="1"/>
        <rFont val="Verdana"/>
      </rPr>
      <t>1</t>
    </r>
    <r>
      <rPr>
        <sz val="9"/>
        <color theme="1"/>
        <rFont val="Verdana"/>
      </rPr>
      <t xml:space="preserve"> x 36 x 11 x 19 mm.</t>
    </r>
  </si>
  <si>
    <r>
      <t xml:space="preserve">Échelle 0, plaque bois découpée laser avec 2 fauteuils à bascule.
Dimension : </t>
    </r>
    <r>
      <rPr>
        <b/>
        <sz val="9"/>
        <color theme="1"/>
        <rFont val="Verdana"/>
      </rPr>
      <t>2</t>
    </r>
    <r>
      <rPr>
        <sz val="9"/>
        <color theme="1"/>
        <rFont val="Verdana"/>
      </rPr>
      <t xml:space="preserve"> x 21 x 15 x 10 mm.</t>
    </r>
  </si>
  <si>
    <r>
      <t xml:space="preserve">Échelle 0, plaque bois découpée laser avec 16 fers à cheval en O.
Dimension : </t>
    </r>
    <r>
      <rPr>
        <b/>
        <sz val="9"/>
        <color theme="1"/>
        <rFont val="Verdana"/>
      </rPr>
      <t>16</t>
    </r>
    <r>
      <rPr>
        <sz val="9"/>
        <color theme="1"/>
        <rFont val="Verdana"/>
      </rPr>
      <t xml:space="preserve"> x 3 x 3 mm.</t>
    </r>
  </si>
  <si>
    <t>Échelle 0, plaque bois découpée laser avec 13 pièces de casse automobile. 
Dimension : plaque complète 50 x 25 mm.</t>
  </si>
  <si>
    <r>
      <t xml:space="preserve">Échelle 0, plaque bois découpée laser avec 2 radios anciennes.
Dimension : </t>
    </r>
    <r>
      <rPr>
        <b/>
        <sz val="9"/>
        <color theme="1"/>
        <rFont val="Verdana"/>
      </rPr>
      <t>2</t>
    </r>
    <r>
      <rPr>
        <sz val="9"/>
        <color theme="1"/>
        <rFont val="Verdana"/>
      </rPr>
      <t xml:space="preserve"> x 10 x 12 x 3 mm.</t>
    </r>
  </si>
  <si>
    <r>
      <t xml:space="preserve">Échelle 0, plaque bois découpée laser avec 1 chariot US complet.
Dimension : </t>
    </r>
    <r>
      <rPr>
        <b/>
        <sz val="9"/>
        <color theme="1"/>
        <rFont val="Verdana"/>
      </rPr>
      <t>1</t>
    </r>
    <r>
      <rPr>
        <sz val="9"/>
        <color theme="1"/>
        <rFont val="Verdana"/>
      </rPr>
      <t xml:space="preserve"> x 90 x 35 x 38 mm. </t>
    </r>
  </si>
  <si>
    <r>
      <t xml:space="preserve">Échelle 0, plaque bois découpée laser avec 2 échelles courtes.
Dimension : </t>
    </r>
    <r>
      <rPr>
        <b/>
        <sz val="9"/>
        <color theme="1"/>
        <rFont val="Verdana"/>
      </rPr>
      <t>2</t>
    </r>
    <r>
      <rPr>
        <sz val="9"/>
        <color theme="1"/>
        <rFont val="Verdana"/>
      </rPr>
      <t xml:space="preserve"> x 74 x 11 mm.</t>
    </r>
  </si>
  <si>
    <r>
      <t xml:space="preserve">Échelle H0, plaque bois découpée laser avec 2 échelles plates longues. Dimension : </t>
    </r>
    <r>
      <rPr>
        <b/>
        <sz val="9"/>
        <color theme="1"/>
        <rFont val="Verdana"/>
      </rPr>
      <t>2</t>
    </r>
    <r>
      <rPr>
        <sz val="9"/>
        <color theme="1"/>
        <rFont val="Verdana"/>
      </rPr>
      <t xml:space="preserve"> x 46 x 6 mm.</t>
    </r>
  </si>
  <si>
    <t>Raw plaster molded pair of columns 240 x 52 mm.</t>
  </si>
  <si>
    <t>Raw plaster molded pair of columns 160 x 52 mm.</t>
  </si>
  <si>
    <t>Raw plaster molded pair of columns 80 x 52 mm.</t>
  </si>
  <si>
    <t>Ferrocarriles de la Provincia de Buenos Aires Combine second class coach Wooden laser kit. The kit includes an acrylic frame, original Brill trucks, glazing and complete interiors. Decals included for 4 different versions in 2 different periods (FCPBA &amp; AR).  Assembled body sizes 201 x 44 x 31 mm. Complete illustrated instructions in french with photos and 3D drawings.</t>
  </si>
  <si>
    <t>Ferrocarriles de la Provincia de Buenos Aires Second class coach Wooden laser kit. The kit includes an acrylic frame, original Brill trucks, glazing and complete interiors. Decals included for 4 different versions in 2 different periods (FCPBA &amp; AR).  Assembled body sizes 201 x 44 x 31 mm. Complete illustrated instructions in french with photos and 3D drawings.</t>
  </si>
  <si>
    <t>Ferrocarriles de la Provincia de Buenos Aires Luggage car Wooden laser kit. The kit includes an acrylic frame, original Brill trucks, glazing and complete interiors. Decals included for 4 different versions in 2 different periods (FCPBA &amp; AR).  Assembled body sizes 201 x 44 x 31 mm. Complete illustrated instructions in french with photos and 3D drawings.</t>
  </si>
  <si>
    <t>HOe 70 parts Correntino First class coach wooden kit with ready to run Micro Trains Line Archbar Trucks with couplers (003 02 004). Assembled body sizes 112 x 34 x 22 mm. Interiors, acetate glazing and brass handrails included. Complete nice illustrated instructions with photos and 3 D drawings.</t>
  </si>
  <si>
    <t>HOe 70 parts Correntino Second class coach wooden kit with ready to run Micro Trains Line Archbar Trucks with couplers (003 02 004). Assembled body sizes 112 x 34 x 22 mm. Interiors, acetate glazing and brass handrails included. Complete nice illustrated instructions with photos and 3 D drawings. The kit comes with a Gondola car Kit.</t>
  </si>
  <si>
    <t>HOe 70 parts Correntino Diner car wooden kit with ready to run Micro Trains Line Archbar Trucks with couplers (003 02 004). Assembled body sizes 112 x 34 x 22 mm. Interiors, glazing and brass handrails included. Complete nice illustrated instructions with photos and 3 D drawings.</t>
  </si>
  <si>
    <t>HOe 40 parts Correntino Box car wooden kit with ready to run Micro Trains Line Archbar Trucks with couplers (003 02 004). Assembled body sizes 82 x 34 x 27 mm. Interiors, glazing and brass handrails included. Complete nice illustrated instructions with photos and 3 D drawings.</t>
  </si>
  <si>
    <t>HOe 16 parts 3 Correntino Gondola cars wooden kit with ready to run Micro Trains Line Archbar Trucks with couplers (003 02 004). Assembled body sizes 80 x 24 x 18 mm. Complete nice illustrated instructions with photos and 3 D drawings.</t>
  </si>
  <si>
    <t>HOe 50 parts Correntino Luggage van wooden kit with ready to run Micro Trains Line Archbar Trucks with couplers (003 02 004). Assembled body sizes 82 x 32 x 27 mm. Acetate glazing. Complete nice illustrated instructions with photos and 3 D drawings. The finest detail available on the market today</t>
  </si>
  <si>
    <t>HOe Henschel 2-8-2 Trochita steamer ready to run. Kato 2-8-2 complete base. Styrene boiler, tender and bunker. sizes : 158 x 35 x 26 mm.</t>
  </si>
  <si>
    <t>HOe Henschel 2-8-2 Trochita steamer ready to run. Kato 2-8-2 complete base. Styrene boiler, tender and bunker. Weathered model by our great painter and artist, Lucas. Includes all inscriptions of the original Argentinian Railways. sizes : 158 x 35 x 26 mm.</t>
  </si>
  <si>
    <t>0 scale, Wooden laser cut plate with1 workbench with fine details. 
size : 1 x 36 x 11 x 19 mm.</t>
  </si>
  <si>
    <t>0 scale, Wooden laser cut sheet with 4 crates.
size : 4 x 8 x 8 x 13 mm.</t>
  </si>
  <si>
    <t>0 scale, Wooden laser cut sheet with 13 garbage car parts.
Overall plate size : 50 x 25 mm.</t>
  </si>
  <si>
    <t>Raw plaster molded 2 abutments and 1 retaining wall set. Overall sizes : 125 x 105 x 10 mm.</t>
  </si>
  <si>
    <t>Raw plaster molded 3 abutments and 2 retaining walls set. Overall sizes : 235 x 105 x 10 mm.</t>
  </si>
  <si>
    <t>Raw plaster molded 4 abutments and 3 retaining wall set. Overall sizes : 410 x 105 x 10 mm.</t>
  </si>
  <si>
    <t>Chemins de fer de Provence / Sud France Saint André like railway shelter (wood) wooden laser cut.  Includes easy to use instructions with 3D drawings. Fits and complete our CP Stations. sizes : 22 x 30 x 80 mm.</t>
  </si>
  <si>
    <t>Chemins de fer de Provence / Sud France wooden laser cut Tower Water kit. Includes ladder, door and fittings. Building sizes : 252 x 91 x 155 mm. sizes  53,4 ∅  x 127 mm. Includes easy to use instructions with 3D drawings. Fits and complete our CP Stations.</t>
  </si>
  <si>
    <t>HGe 4/4 SLM Furka Oberalp builder plate, ready to use laser cut piece. size mm x mm</t>
  </si>
  <si>
    <t>262t ALCO-COOKE builder plate, ready to use laser cut piece. size mm x mm.</t>
  </si>
  <si>
    <t>DECAUVILLE builder plate, ready to use laser cut piece. size mm x mm.</t>
  </si>
  <si>
    <t>LA MEUSE builder plate, ready to use laser cut piece. size mm x mm.</t>
  </si>
  <si>
    <t>101 des Chemins de Fer d'Intérêt Local du Morbihan builder plate, ready to use laser cut piece. size mm x mm.</t>
  </si>
  <si>
    <t>SAECHSISCHE MASCHINENFABRIK builder plate, ready to use laser cut piece. size mm x mm.</t>
  </si>
  <si>
    <t>PITHIVIERS builder plate, ready to use laser cut piece. size mm x mm.</t>
  </si>
  <si>
    <t>Railbus JM4 Chemins de fer des Côtes-du-Nord DE DION BOUTON builder plate, ready to use laser cut piece. size mm x mm.</t>
  </si>
  <si>
    <t>6 FÛTS MÉTALLIQUES HO</t>
  </si>
  <si>
    <t>5 TONNEAUX O</t>
  </si>
  <si>
    <t>5 FÛTS MÉTALLIQUES O</t>
  </si>
  <si>
    <r>
      <t>Échelle 0, 5 tonneaux en métal blanc.
Dimension :</t>
    </r>
    <r>
      <rPr>
        <b/>
        <sz val="9"/>
        <color theme="1"/>
        <rFont val="Verdana"/>
      </rPr>
      <t xml:space="preserve"> 5 </t>
    </r>
    <r>
      <rPr>
        <sz val="9"/>
        <color theme="1"/>
        <rFont val="Verdana"/>
      </rPr>
      <t>x</t>
    </r>
    <r>
      <rPr>
        <b/>
        <sz val="9"/>
        <color theme="1"/>
        <rFont val="Verdana"/>
      </rPr>
      <t xml:space="preserve"> </t>
    </r>
    <r>
      <rPr>
        <sz val="9"/>
        <color theme="1"/>
        <rFont val="Verdana"/>
      </rPr>
      <t xml:space="preserve">18 x </t>
    </r>
    <r>
      <rPr>
        <sz val="9"/>
        <color theme="1"/>
        <rFont val="Menlo Regular"/>
      </rPr>
      <t>∅</t>
    </r>
    <r>
      <rPr>
        <sz val="9"/>
        <color theme="1"/>
        <rFont val="Verdana"/>
      </rPr>
      <t xml:space="preserve"> 10 mm.</t>
    </r>
  </si>
  <si>
    <r>
      <t xml:space="preserve">Échelle 0, 5 fûts métalliques en métal blanc.
Dimension : </t>
    </r>
    <r>
      <rPr>
        <b/>
        <sz val="9"/>
        <color theme="1"/>
        <rFont val="Verdana"/>
      </rPr>
      <t>5</t>
    </r>
    <r>
      <rPr>
        <sz val="9"/>
        <color theme="1"/>
        <rFont val="Verdana"/>
      </rPr>
      <t xml:space="preserve"> x 20 x </t>
    </r>
    <r>
      <rPr>
        <sz val="9"/>
        <color theme="1"/>
        <rFont val="Menlo Regular"/>
      </rPr>
      <t>∅</t>
    </r>
    <r>
      <rPr>
        <sz val="9"/>
        <color theme="1"/>
        <rFont val="Verdana"/>
      </rPr>
      <t xml:space="preserve"> 14 mm.</t>
    </r>
  </si>
  <si>
    <r>
      <t xml:space="preserve">H0 scale, 6 oil barrels in white metal.
Size : </t>
    </r>
    <r>
      <rPr>
        <b/>
        <sz val="9"/>
        <color theme="1"/>
        <rFont val="Verdana"/>
      </rPr>
      <t>6</t>
    </r>
    <r>
      <rPr>
        <sz val="9"/>
        <color theme="1"/>
        <rFont val="Verdana"/>
      </rPr>
      <t xml:space="preserve"> x 10 x </t>
    </r>
    <r>
      <rPr>
        <sz val="9"/>
        <color theme="1"/>
        <rFont val="Menlo Regular"/>
      </rPr>
      <t>∅</t>
    </r>
    <r>
      <rPr>
        <sz val="9"/>
        <color theme="1"/>
        <rFont val="Verdana"/>
      </rPr>
      <t xml:space="preserve"> 7 </t>
    </r>
  </si>
  <si>
    <r>
      <t xml:space="preserve">O scale, 5 oil barrels in white metal.
Size :  : </t>
    </r>
    <r>
      <rPr>
        <b/>
        <sz val="9"/>
        <color theme="1"/>
        <rFont val="Verdana"/>
      </rPr>
      <t>5</t>
    </r>
    <r>
      <rPr>
        <sz val="9"/>
        <color theme="1"/>
        <rFont val="Verdana"/>
      </rPr>
      <t xml:space="preserve"> x 20 x </t>
    </r>
    <r>
      <rPr>
        <sz val="9"/>
        <color theme="1"/>
        <rFont val="Menlo Regular"/>
      </rPr>
      <t>∅</t>
    </r>
    <r>
      <rPr>
        <sz val="9"/>
        <color theme="1"/>
        <rFont val="Verdana"/>
      </rPr>
      <t xml:space="preserve"> 14 mm. </t>
    </r>
  </si>
  <si>
    <r>
      <t xml:space="preserve">0 scale, 5 wood barrels in white metal.
Size : </t>
    </r>
    <r>
      <rPr>
        <b/>
        <sz val="9"/>
        <color theme="1"/>
        <rFont val="Verdana"/>
      </rPr>
      <t>5</t>
    </r>
    <r>
      <rPr>
        <sz val="9"/>
        <color theme="1"/>
        <rFont val="Verdana"/>
      </rPr>
      <t xml:space="preserve"> x 18 x </t>
    </r>
    <r>
      <rPr>
        <sz val="9"/>
        <color theme="1"/>
        <rFont val="Menlo Regular"/>
      </rPr>
      <t>∅</t>
    </r>
    <r>
      <rPr>
        <sz val="9"/>
        <color theme="1"/>
        <rFont val="Verdana"/>
      </rPr>
      <t xml:space="preserve"> 10 mm.</t>
    </r>
  </si>
  <si>
    <r>
      <t xml:space="preserve">H0 scale, Wooden laser cut sheet with a workbench. 
size : </t>
    </r>
    <r>
      <rPr>
        <b/>
        <sz val="9"/>
        <color theme="1"/>
        <rFont val="Verdana"/>
      </rPr>
      <t>1</t>
    </r>
    <r>
      <rPr>
        <sz val="9"/>
        <color theme="1"/>
        <rFont val="Verdana"/>
      </rPr>
      <t xml:space="preserve"> x 22 x 7 x 13.</t>
    </r>
  </si>
  <si>
    <r>
      <t xml:space="preserve">Échelle 0, plaque bois découpée laser avec 10 éclisses.
Dimension : </t>
    </r>
    <r>
      <rPr>
        <b/>
        <sz val="9"/>
        <color theme="1"/>
        <rFont val="Verdana"/>
      </rPr>
      <t>10</t>
    </r>
    <r>
      <rPr>
        <sz val="9"/>
        <color theme="1"/>
        <rFont val="Verdana"/>
      </rPr>
      <t xml:space="preserve"> x 18 x 0,9</t>
    </r>
  </si>
  <si>
    <r>
      <t xml:space="preserve">0 scale, Wooden laser cut sheet with 10 splice-plates.
Sizes : </t>
    </r>
    <r>
      <rPr>
        <b/>
        <sz val="9"/>
        <color theme="1"/>
        <rFont val="Verdana"/>
      </rPr>
      <t>10</t>
    </r>
    <r>
      <rPr>
        <sz val="9"/>
        <color theme="1"/>
        <rFont val="Verdana"/>
      </rPr>
      <t xml:space="preserve"> x 18 x 0,9</t>
    </r>
  </si>
  <si>
    <t xml:space="preserve">Échelle H0, plaque bois découpée laser avec 1 chariot US complet.
Dimension : </t>
  </si>
  <si>
    <t>0 scale, Wooden laser cut sheet with 4 garage doors.
Size :</t>
  </si>
  <si>
    <r>
      <t xml:space="preserve">Échelle 0,2 ensembles de 4 bagages en résine.
Dimension : </t>
    </r>
    <r>
      <rPr>
        <b/>
        <sz val="9"/>
        <color theme="1"/>
        <rFont val="Verdana"/>
      </rPr>
      <t>2</t>
    </r>
    <r>
      <rPr>
        <sz val="9"/>
        <color theme="1"/>
        <rFont val="Verdana"/>
      </rPr>
      <t xml:space="preserve"> x</t>
    </r>
  </si>
  <si>
    <r>
      <t xml:space="preserve">Échelle 0, plaque bois découpée laser avec 4 portes de garage.
Dimension : </t>
    </r>
    <r>
      <rPr>
        <b/>
        <sz val="9"/>
        <color theme="1"/>
        <rFont val="Verdana"/>
      </rPr>
      <t>4</t>
    </r>
    <r>
      <rPr>
        <sz val="9"/>
        <color theme="1"/>
        <rFont val="Verdana"/>
      </rPr>
      <t xml:space="preserve"> x</t>
    </r>
  </si>
  <si>
    <r>
      <t xml:space="preserve">Échelle 0, plaque bois découpée laser avec 2 échelles plates longues.
Dimension : </t>
    </r>
    <r>
      <rPr>
        <b/>
        <sz val="9"/>
        <color theme="1"/>
        <rFont val="Verdana"/>
      </rPr>
      <t>2</t>
    </r>
    <r>
      <rPr>
        <sz val="9"/>
        <color theme="1"/>
        <rFont val="Verdana"/>
      </rPr>
      <t xml:space="preserve"> x 23 x 3 mm.</t>
    </r>
  </si>
  <si>
    <r>
      <t xml:space="preserve">0 scale, Wooden laser cut sheet with 2 long ladders.
Size : </t>
    </r>
    <r>
      <rPr>
        <b/>
        <sz val="9"/>
        <color theme="1"/>
        <rFont val="Verdana"/>
      </rPr>
      <t>2</t>
    </r>
    <r>
      <rPr>
        <sz val="9"/>
        <color theme="1"/>
        <rFont val="Verdana"/>
      </rPr>
      <t xml:space="preserve"> x 23 x 3 mm.</t>
    </r>
  </si>
  <si>
    <r>
      <t xml:space="preserve">0 scale, Wooden laser cut sheet with 4 lobster baskets.  
size : </t>
    </r>
    <r>
      <rPr>
        <b/>
        <sz val="9"/>
        <color theme="1"/>
        <rFont val="Verdana"/>
      </rPr>
      <t>4</t>
    </r>
    <r>
      <rPr>
        <sz val="9"/>
        <color theme="1"/>
        <rFont val="Verdana"/>
      </rPr>
      <t xml:space="preserve"> x 11 x 8 x 9.</t>
    </r>
  </si>
  <si>
    <r>
      <t xml:space="preserve">H0 scale, brass sheet with 4 triple ironwork benches.
Size : </t>
    </r>
    <r>
      <rPr>
        <b/>
        <sz val="9"/>
        <color theme="1"/>
        <rFont val="Verdana"/>
      </rPr>
      <t>4</t>
    </r>
    <r>
      <rPr>
        <sz val="9"/>
        <color theme="1"/>
        <rFont val="Verdana"/>
      </rPr>
      <t xml:space="preserve"> x 22,4 x 10,4 x 8,2 mm</t>
    </r>
  </si>
  <si>
    <r>
      <t xml:space="preserve">0 scale, brass sheet with 4 triple ironwork benches.
Size : </t>
    </r>
    <r>
      <rPr>
        <b/>
        <sz val="9"/>
        <color theme="1"/>
        <rFont val="Verdana"/>
      </rPr>
      <t>4</t>
    </r>
    <r>
      <rPr>
        <sz val="9"/>
        <color theme="1"/>
        <rFont val="Verdana"/>
      </rPr>
      <t xml:space="preserve"> x 38,6 x 17,6 x 14,3 mm</t>
    </r>
  </si>
  <si>
    <r>
      <t xml:space="preserve">H0 scale, brass sheet with 4 triple wood benches.
Size : </t>
    </r>
    <r>
      <rPr>
        <b/>
        <sz val="9"/>
        <color theme="1"/>
        <rFont val="Verdana"/>
      </rPr>
      <t>4</t>
    </r>
    <r>
      <rPr>
        <sz val="9"/>
        <color theme="1"/>
        <rFont val="Verdana"/>
      </rPr>
      <t xml:space="preserve"> x 26,7 x 10 x 10 mm</t>
    </r>
  </si>
  <si>
    <r>
      <t>0 scale, brass sheet with 4 triple wood benches.
Size :</t>
    </r>
    <r>
      <rPr>
        <b/>
        <sz val="9"/>
        <color theme="1"/>
        <rFont val="Verdana"/>
      </rPr>
      <t xml:space="preserve"> 4</t>
    </r>
    <r>
      <rPr>
        <sz val="9"/>
        <color theme="1"/>
        <rFont val="Verdana"/>
      </rPr>
      <t xml:space="preserve"> x 45,4 x 17 x 17 mm</t>
    </r>
  </si>
  <si>
    <t>SET de DEUX ARCHES de PONT "LE PETIT PONT"</t>
  </si>
  <si>
    <t>Wooden laser frame kit for old Trochita cars models. To complete the modification you must add a 200-08 item.</t>
  </si>
  <si>
    <t>Wooden laser frame kit for old Trochita coaches models. To complete the modification you must add a 200-08 item.</t>
  </si>
  <si>
    <t>Très joli module des bureaux de la "Compagnie des sept lacs". Finition state of the Art avec patine, intérieur, éclairage et de très nombreux accessoires de décor. Dimensions hors tout : 180 x 140 x 120 mm.</t>
  </si>
  <si>
    <t>BUREAUX DE LA COMPAGNIE DES 7 LACS</t>
  </si>
  <si>
    <t>Plaque LA MEUSE en bois découpé au laser. 
Dimension mm x mm.</t>
  </si>
  <si>
    <t>Plaque GMEINDER en bois découpé au laser. 
Dimension mm x mm.</t>
  </si>
  <si>
    <t>Plaque 131t ALCO-COOKE en bois découpé au laser. 
Dimension mm x mm.</t>
  </si>
  <si>
    <t>Plaque ÉNERGIE en bois découpé au laser. 
Dimension mm x mm.</t>
  </si>
  <si>
    <t>Plaque PITHIVIERS en bois découpé au laser. 
Dimension mm x mm.</t>
  </si>
  <si>
    <t>Plaque SOULÉ en bois découpé au laser. 
Dimension mm x mm.</t>
  </si>
  <si>
    <t>Plaque BILLARD en bois découpé au laser. 
Dimension mm x mm.</t>
  </si>
  <si>
    <t>SHORT CABOOSE CRÉATION TOUT BOIS.</t>
  </si>
  <si>
    <t>GOOSE</t>
  </si>
  <si>
    <t>CABOOSE MOUNT BLUE MODEL Co</t>
  </si>
  <si>
    <t>GAZ MECHANICAL</t>
  </si>
  <si>
    <t>SHORT CABOOSE SAN JUAN CAR CO</t>
  </si>
  <si>
    <t xml:space="preserve">PATINE ACCENTUÉE MODÈLE VERANDA TURBINE </t>
  </si>
  <si>
    <t>FORNEY AVEC TENDER COMPLÉMENTAIRE</t>
  </si>
  <si>
    <t>LONG CABOOSE SAN JUAN CAR COMPANY du DRGW.</t>
  </si>
  <si>
    <t>Transformation d'un modèle Spectrum On30 avec Aubertrain™ LG Super Finish (vieillissement accentué). Modèle à fournir pour transformation.</t>
  </si>
  <si>
    <t>Transformation de toute machine Spectrum avec ajout de nombreuses pièces de décor, personnage, accessoires, bois de chauffe réel, nombreux outils, Aubertrain™ LG Super Finish, patine accentuée…</t>
  </si>
  <si>
    <t>Forney 2-4-4 Spectrum avec ajout d'un tender complémentaire, modèle réalisé par nos soins inspiré de photos, plus de 50 accessoires, bois de chauffe réel, nombreux outils, patine accentuée…</t>
  </si>
  <si>
    <t>WAGON ATELIER FANTAISIE</t>
  </si>
  <si>
    <t>TRESTLE BRIDGE COHAHUILA</t>
  </si>
  <si>
    <t>TRESTLE BRIDGE LOMA</t>
  </si>
  <si>
    <t>TRESTLE BRIDGE PAGOSA</t>
  </si>
  <si>
    <t>TRESTLE BRIDGE SALT CHUCK</t>
  </si>
  <si>
    <t>TRESTLE BRIDGE SAVANNAH O</t>
  </si>
  <si>
    <t>TRESTLE BRIDGE SILVERTON</t>
  </si>
  <si>
    <t>TRESTLE BRIDGE TOLTEC</t>
  </si>
  <si>
    <t>Pont à Tréteaux en 0, 4 tréteaux dimension 342 x 210 x Tablier 37 x Piètement 132 mm. Caisse spéciale de transport comprise.</t>
  </si>
  <si>
    <t>Pont à Tréteaux en 0, 10 tréteaux dimension 700 x 100 x Tablier 80 x Piètement 110 mm. Caisse spéciale de transport comprise.</t>
  </si>
  <si>
    <t>Pont à Tréteaux en 0, 12 tréteaux dimension 1030 x 515 x Tablier 55 x Piètement 220 mm. Caisse spéciale de transport comprise.</t>
  </si>
  <si>
    <t>Pont à Tréteaux en 0, 6 tréteaux dimension 735 x 225 x Tablier 68 x Piètement 115 mm. Caisse spéciale de transport comprise.</t>
  </si>
  <si>
    <t>Pont à Tréteaux en 0, 8 tréteaux et un pont métallique dimension 1120 x 740 x Tablier 50 x Piètement 200 mm. Caisse spéciale de transport comprise.</t>
  </si>
  <si>
    <t>Pont à Tréteaux en H0, 4 tréteaux, dimension 275 x 155 x Tablier 32 x Piètement 80 mm. Caisse spéciale de transport comprise.</t>
  </si>
  <si>
    <t>Pont à Tréteaux en H0, 3 tréteaux, dimension 320 x 210 x Tablier 58 x Piètement 110 mm. Caisse spéciale de transport comprise.</t>
  </si>
  <si>
    <t>Pont à Tréteaux en 0, 6 tréteaux, dimension 520 x 260 x Tablier 48 x Piètement 130 mm. Caisse spéciale de transport comprise.</t>
  </si>
  <si>
    <t>Pont à Tréteaux en 0, 8 tréteaux, dimension 700 x 132 x Tablier 70 x Piètement 70 mm. Caisse spéciale de transport comprise.</t>
  </si>
  <si>
    <t>O Trestle Bridge assembled model, 7 trestles. Size : 720 x 215 x deck 90 x pier's foot 130 mm. Delivered in a special dedicated carrier included in the price.</t>
  </si>
  <si>
    <t>O Trestle Bridge assembled model, 11 trestles. Size : 580 x 65 x deck 25 x pier's foot 90 mm. Delivered in a special dedicated carrier included in the price.</t>
  </si>
  <si>
    <t>H0 Trestle Bridge assembled model, 7 trestles. Size : 860 x 500 x deck 46 x pier's foot 194 mm. Delivered in a special dedicated carrier included in the price.</t>
  </si>
  <si>
    <t>O Trestle Bridge assembled model, 4 trestles. Size: 342 x 210 x deck 37 x pier's foot 132 mm. Delivered in a special dedicated carrier included in the price.</t>
  </si>
  <si>
    <t>O Trestle Bridge assembled model, 10 trestles. Size : 700 x 100 x deck 80 x pier's foot 110 mm. Delivered in a special dedicated carrier included in the price.</t>
  </si>
  <si>
    <t>O Trestle Bridge assembled model, 12 trestles. Size : 1030 x 515 x deck 55 x pier's foot 220 mm. Delivered in a special dedicated carrier included in the price.</t>
  </si>
  <si>
    <t>O Trestle Bridge assembled model, 6 trestles. Size : 735 x 225 x deck 68 x pier's foot 115 mm. Delivered in a special dedicated carrier included in the price.</t>
  </si>
  <si>
    <t>O Trestle Bridge assembled model, 8 trestles. Size : 700 x 132 x deck 70 x pier's foot 70 mm. Delivered in a special dedicated carrier included in the price.</t>
  </si>
  <si>
    <t>H0 Trestle Bridge assembled model, 3 trestles. Size : 320 x 210 x deck 58 x pier's foot 110 mm. Delivered in a special dedicated carrier included in the price.</t>
  </si>
  <si>
    <t>O Trestle Bridge assembled model, 6 trestles. Size : 520 x 260 x deck 48 x pier's foot 130 mm. Delivered in a special dedicated carrier included in the price.</t>
  </si>
  <si>
    <t>Aubertrain™ Finish (vieillissement accentué, porte ouvrante, tout bois, poste de conduite). Livré avec bogie Bachmann™. Dimension hors tout : 57 x 42 x 58 mm.</t>
  </si>
  <si>
    <t>Aubertrain™ Finish, deep &amp; state of the art LG weathering of any MTH, Athearn, Brass models, Veranda Turbine or 4500 HP Turbine. Delivery delay, 12 weeks. Shipping costs at your charge.</t>
  </si>
  <si>
    <t>Repair &amp; maintenance free-style car. Aubertrain™ LG Finish, deep &amp; state of the art weathering with 80 additional castings. Very nice piece of art. Overall size :136 x 45 x 77 mm.</t>
  </si>
  <si>
    <t>Goose fantaisie sur base Bachmann™ (827010) avec de très nombreux accessoires. Aubertrain™ Finish  (vieillissement accentué et nombreux accessoires et personnage). Dimension hors tout : 135 x 42 x 68 mm.</t>
  </si>
  <si>
    <t>Free-style goose on Bachmann™ base (827010). Many fittings and appliances added. Aubertrain™ LG Finish, deep &amp; state of the art weathering. Very nice piece of art. Overall size :135 x 42 x 68 mm.</t>
  </si>
  <si>
    <t>Finition LG Aubertrain™ (vieillissement accentué et nombreux accessoires et personnage). Dimensions : 270 x 68 x 56 mm.</t>
  </si>
  <si>
    <t>Finition LG Aubertrain™ (vieillissement accentué et nombreux accessoires et personnage). Dimension hors tout : 136 x 45 x 77 mm.</t>
  </si>
  <si>
    <t>Finition LG Aubertrain™ (vieillissement accentué) Patine de la locomotive MTH, Athearn ou modèles en laiton. Modèle à fournir. Délai de livraison : 12 semaines. Frais de port à votre charge.</t>
  </si>
  <si>
    <t>CHARIOT à BAGAGES</t>
  </si>
  <si>
    <t>2 Chariot à bagage plat, 1 diable, 2 échelles, 10 tonneaux à vin, 4 bancs. Kits en laiton et en bois découpé au laser.</t>
  </si>
  <si>
    <t>SET D'AFFICHES CP</t>
  </si>
  <si>
    <t>2 Jordan 360-301 Depot Baggage wagons kit, 1 baggage trolley, 2 ladders, 10 wine tonels, 4 platform benches. Fits and complete our CP Stations.</t>
  </si>
  <si>
    <t>Paire de boggies Archbar prêtes à rouler Microtrains Line 003 02 000 avec attelage Kadee.</t>
  </si>
  <si>
    <t>Microtrains Line pair of Archbar trucks Line 003 02 000 with Kadee couplers for Trochita cars.</t>
  </si>
  <si>
    <t>Paire de boggies Commonwealth prêtes à rouler Microtrains line 003 02 051 avec attelage Kadee.</t>
  </si>
  <si>
    <t>Microtrains Line pair of Commonwealth 003 02 051 trucks with couplers for Trochita coaches and luggage car.</t>
  </si>
  <si>
    <t>Chairs for one Trochita first class coach kit. One laser cut plate. Very small interiors</t>
  </si>
  <si>
    <t>Plaque laiton avec 4 attelages à choquelles pour matériel de voie métrique. Parfaitement adapté au matériel BEMO. Kit complet pour deux éléments.</t>
  </si>
  <si>
    <t>8 ATTELAGES à CHOQUELLES HOm</t>
  </si>
  <si>
    <t>Brass plate buffer &amp; chain coupler Kit complete for two rolling stock items. Fit Bemo coaches and locomotives.</t>
  </si>
  <si>
    <t>Aubertrain™ Finish, deep &amp; state of the art LG weathering of any Spectrum 0n30 Steamer. State o the art work with many details and fittings added. Delivery delay, 12 weeks. You must send your model for transformation. Shipping costs at your charge.</t>
  </si>
  <si>
    <t>Deep &amp; state of the art LG Aubertrain™ Finish weathering of a Magic train Fleischmann Schoema Diesel switcher. You must send your model for transformation. State o the art work with many details and fittings added.</t>
  </si>
  <si>
    <t>PLAQUE D'EXPOSITION pour 3 LAUTWERK FILISUR</t>
  </si>
  <si>
    <t>Ready to use layout of a little drain bridge narrow gauge scenery. Overall sizes : 250 x 200 x 100 mm. Nicely mounted, painted and weathered.</t>
  </si>
  <si>
    <t xml:space="preserve">MODULE GARE CP de BARRÊME </t>
  </si>
  <si>
    <t>MODULE TRESTLE BRIDGE en CONSTRUCTION.</t>
  </si>
  <si>
    <t>Wagon pilon avec plat de service assemblé selon finition LG Aubertrain™  (vieillissement accentué et près de 100 accessoires ajoutées) sur base San Juan Car Company. Kit SJCC inclus, Article 700-11. Très belle pièce de collection fonctionnelle, qualité musée.</t>
  </si>
  <si>
    <t>Ce diorama se compose de 2 modules : 1 module de travaux avec atelier et maison d'habitation et 1 module avec le pont à 8 piliers en construction. Les deux logements comportent un aménagement intérieur complet et détaillé. 
Patine de très haute qualité avec plus de 400 pièces ajoutées. 
Connexion électrique entre les modules, alimentation des voies 
et 3 éclairages commandables en face arrière.
Réalisation magnifique de réalisme. Dimensions : 2 x 900 x 600 x 600 mm.</t>
  </si>
  <si>
    <t>Aubertrain™ Finish, deep &amp; state of the art LG weathering of any 0n30 Spectrum car. Delivery delay, 12 weeks. Shipping costs at your charge.</t>
  </si>
  <si>
    <t>KIT ABRIS de QUAI TYPE ST ANDRÉ HOm</t>
  </si>
  <si>
    <t>KIT ABRIS de QUAI BARRÊME BÉTON HOm</t>
  </si>
  <si>
    <t>40 ATTELAGES à CHOQUELLES HOm</t>
  </si>
  <si>
    <t>5 plaques laiton avec 40 attelages à choquelles pour matériel de voie métrique. Parfaitement adapté au matériel BEMO. Kit complet pour deux éléments.</t>
  </si>
  <si>
    <t>5 brass plate 40 buffers &amp; chain coupler Kit complete for 10 rolling stock items. Fit Bemo coaches and locomotives.</t>
  </si>
  <si>
    <t>Transformation par ajout de pièces et patine de tout locotracteur Schoema magic train Fleischmann. Modèle fourni par le client. Délai de 6 semaines. Frais de port à votre charge.</t>
  </si>
  <si>
    <t>Aubertrain™ LG Finish, deep &amp; state of the art weathering San Juan Car Cie long Refrigerator. Very nice piece of art of a discontinued model. Size : 270 x 68 x 56 mm.</t>
  </si>
  <si>
    <t>Aubertrain™ LG Finish, deep &amp; state of the art weathering Mount Blue Long caboose. Door opened with a Brakeman. Many fittings added and a Overall size : 57 x 42 x 58 mm.</t>
  </si>
  <si>
    <t>Base Spectrum. Aubertrain™ Finish  (vieillissement accentué et nombreux accessoires et personnage). DCC. Modèle à fournir par le client. Frais de port à sa charge. Dimension hors tout : 90 x 45 x 52 mm.</t>
  </si>
  <si>
    <t>Short caboose SJCC K107-30. Model assembled and painted in Aubertrain™ LG Finish (deep &amp; state of the art weathering with additional castings). Brakeman figure. Overall size : 214 x 50 x 83 mm.</t>
  </si>
  <si>
    <t>Kit en bois de la gare primitive de Filisur (1898). Réalisée entièrement en bois selon les plans originaux avec base plâtre ( 280 x 140 mm). Aménagements intérieurs, nombreux accessoires. Dimensions : 250 x 127 x 52 mm.</t>
  </si>
  <si>
    <t>Kit en plâtre, bois et résine résistante et indéformable de la gare de Susch des Chemins de fer Rhétiques, type Engadine. Toiture Redutex™, nombreux accessoires, aménagements intérieurs. Base en plâtre de 375 x 140 avec quai de chargement marchandises. Dimensions : 250 x 127 x 52 mm.</t>
  </si>
  <si>
    <t>4 plaques de passage de voie pour rails HOm. Dimensions : 3 x 40 x 27 mm. A utiliser avec nos gares CP et tout diorama en voie métrique.</t>
  </si>
  <si>
    <t>Wooden walkway kit for HOm tracks. 3 parts. Overall size : 3 x  40 x 27 mm. To be used with any meter gauge layout.</t>
  </si>
  <si>
    <t>Kit wagon couvert réfrigérant San Juan Car Company On30. Réf:  K 113-30</t>
  </si>
  <si>
    <t>Caboose court San Juan Car Company On3. Réf : K109</t>
  </si>
  <si>
    <t>Kit  San Juan Car Company K109 D&amp;RGW Flanger OD On3.</t>
  </si>
  <si>
    <t xml:space="preserve">SET 2 CULÉES + 1 MUR DE SOUTÈNEMENT </t>
  </si>
  <si>
    <t>Plaster, wood and stable resistant special resin Rhaetian Railways station Susch (engadin type). Redutex™ roof, interiors and fittings. Overall size : 250 x 127 x 52 mm. Plaster basement with goods dock : 375 x 140 mm.</t>
  </si>
  <si>
    <t>Description catégorie
Image catégorie</t>
  </si>
  <si>
    <t>110-01</t>
  </si>
  <si>
    <t>110-02</t>
  </si>
  <si>
    <t>110-03</t>
  </si>
  <si>
    <t>Description Longue FR</t>
  </si>
  <si>
    <t>Description Longue GB</t>
  </si>
  <si>
    <t>Description Courte FR</t>
  </si>
  <si>
    <t>Description Courte GB</t>
  </si>
  <si>
    <t>210-01</t>
  </si>
  <si>
    <t>210-02</t>
  </si>
  <si>
    <t xml:space="preserve">Article FR </t>
  </si>
  <si>
    <t xml:space="preserve">Article GB </t>
  </si>
  <si>
    <t>310-01</t>
  </si>
  <si>
    <t>310-02</t>
  </si>
  <si>
    <t>310-03</t>
  </si>
  <si>
    <t>KIT VOITURE SECONDE CLASS CHEMINS de FER de PROVENCE Om</t>
  </si>
  <si>
    <t>SECOND CLASS CHEMINS de FER de PROVENCE Om COACH KIT</t>
  </si>
  <si>
    <t>KIT VOITURE MIXTE PREMIÈRE et SECONDE CLASSES des CHEMINS de FER de PROVENCE Om</t>
  </si>
  <si>
    <t>FIRST and SECOND CLASSES CHEMINS de FER de PROVENCE Om COACH KIT</t>
  </si>
  <si>
    <t>LUGGAGE VAN and SECOND CLASS CHEMINS de FER de PROVENCE Om COACH KIT</t>
  </si>
  <si>
    <t>120-01</t>
  </si>
  <si>
    <t>120-02</t>
  </si>
  <si>
    <t>120-03</t>
  </si>
  <si>
    <t>120-04</t>
  </si>
  <si>
    <t>120-05</t>
  </si>
  <si>
    <t>120-06</t>
  </si>
  <si>
    <t>120-07</t>
  </si>
  <si>
    <t>120-08</t>
  </si>
  <si>
    <t>130-01</t>
  </si>
  <si>
    <t>130-02</t>
  </si>
  <si>
    <t>130-03</t>
  </si>
  <si>
    <t>140-01</t>
  </si>
  <si>
    <t>140-02</t>
  </si>
  <si>
    <t>140-03</t>
  </si>
  <si>
    <t>160-01</t>
  </si>
  <si>
    <t>160-02</t>
  </si>
  <si>
    <t>160-03</t>
  </si>
  <si>
    <t>320-01</t>
  </si>
  <si>
    <t>320-02</t>
  </si>
  <si>
    <t>340-01</t>
  </si>
  <si>
    <t>340-02</t>
  </si>
  <si>
    <t>340-03</t>
  </si>
  <si>
    <t>4003-02</t>
  </si>
  <si>
    <t>4007-01</t>
  </si>
  <si>
    <t>4012-01</t>
  </si>
  <si>
    <t>4003-03</t>
  </si>
  <si>
    <t>4003-04</t>
  </si>
  <si>
    <t>4002-01</t>
  </si>
  <si>
    <t>4002-02</t>
  </si>
  <si>
    <t>4002-03</t>
  </si>
  <si>
    <t>4004-01</t>
  </si>
  <si>
    <t>FIVES-LILLE 3587 builder plate, ready to use laser cut piece. Overall size : 250 x 130 mm.</t>
  </si>
  <si>
    <t>KIT TROCHITA PLAT COURT Oe</t>
  </si>
  <si>
    <t>140-04</t>
  </si>
  <si>
    <t>140-05</t>
  </si>
  <si>
    <t>140-06</t>
  </si>
  <si>
    <t>140-07</t>
  </si>
  <si>
    <t>140-08</t>
  </si>
  <si>
    <t>170-01</t>
  </si>
  <si>
    <t>170-02</t>
  </si>
  <si>
    <t>170-03</t>
  </si>
  <si>
    <t>170-04</t>
  </si>
  <si>
    <t>180-01</t>
  </si>
  <si>
    <t>180-02</t>
  </si>
  <si>
    <t>190-01</t>
  </si>
  <si>
    <t>Accessoires bois ou métal pour le matériel roulant de la ligne de la Trochita en Argentine, échelle Oe.</t>
  </si>
  <si>
    <t>Modules de la ligne de la Trochita en Argentine, échelle HOe.</t>
  </si>
  <si>
    <t>185-01</t>
  </si>
  <si>
    <t>185-02</t>
  </si>
  <si>
    <t>185-03</t>
  </si>
  <si>
    <t>185-04</t>
  </si>
  <si>
    <t>185-05</t>
  </si>
  <si>
    <t>185-06</t>
  </si>
  <si>
    <t>185-07</t>
  </si>
  <si>
    <t>185-08</t>
  </si>
  <si>
    <t>340-04</t>
  </si>
  <si>
    <t>340-05</t>
  </si>
  <si>
    <t>340-06</t>
  </si>
  <si>
    <t>340-07</t>
  </si>
  <si>
    <t>4 ATTELAGES à CHOQUELLES Om pour VOITURES CP</t>
  </si>
  <si>
    <t>TROCHITA I CLASSE Oe</t>
  </si>
  <si>
    <t>TROCHITA COUVERT B Oe</t>
  </si>
  <si>
    <t>350-01</t>
  </si>
  <si>
    <t>350-02</t>
  </si>
  <si>
    <t>350-03</t>
  </si>
  <si>
    <t>360-01</t>
  </si>
  <si>
    <t>360-02</t>
  </si>
  <si>
    <t>360-03</t>
  </si>
  <si>
    <t>360-04</t>
  </si>
  <si>
    <t>360-05</t>
  </si>
  <si>
    <t>360-06</t>
  </si>
  <si>
    <t>360-07</t>
  </si>
  <si>
    <t>360-08</t>
  </si>
  <si>
    <t>370-01</t>
  </si>
  <si>
    <t>370-02</t>
  </si>
  <si>
    <t>380-01</t>
  </si>
  <si>
    <t>Modules BV des CP en HOm</t>
  </si>
  <si>
    <t>KIT BOIS DÉCOUPES LASER CORRENTINO VOITURE  PREMIÈRE HOe avec BOGIES MICROTRAINS</t>
  </si>
  <si>
    <t>KIT BOIS DÉCOUPES LASER CORRENTINO VOITURE SECONDE + 1 TOMBEREAU HOe avec BOGIES MICROTRAINS</t>
  </si>
  <si>
    <t>KIT BOIS DÉCOUPES LASER CORRENTINO VOITURE RESTAURANT HOe avec BOGIES MICROTRAINS</t>
  </si>
  <si>
    <t>KIT BOIS DÉCOUPES LASER CORRENTINO COUVERT HOe avec BOGIES MICROTRAINS</t>
  </si>
  <si>
    <t>KIT BOIS DÉCOUPES LASER CORRENTINO FOURGON HOe avec BOGIES MICROTRAINS</t>
  </si>
  <si>
    <t>KIT BOIS DÉCOUPES LASER CORRENTINO TOMBEREAU 1 X 3HOe avec BOGIES MICROTRAINS</t>
  </si>
  <si>
    <t>410-01</t>
  </si>
  <si>
    <t>410-02</t>
  </si>
  <si>
    <t>410-03</t>
  </si>
  <si>
    <t>960-01</t>
  </si>
  <si>
    <t>960-02</t>
  </si>
  <si>
    <t>930-01</t>
  </si>
  <si>
    <t>930-02</t>
  </si>
  <si>
    <r>
      <rPr>
        <b/>
        <sz val="9"/>
        <color theme="1"/>
        <rFont val="Noteworthy Bold"/>
      </rPr>
      <t>﻿</t>
    </r>
    <r>
      <rPr>
        <b/>
        <sz val="9"/>
        <color theme="1"/>
        <rFont val="Verdana Bold"/>
      </rPr>
      <t>710</t>
    </r>
  </si>
  <si>
    <t>Modèles prêts à rouler en On30</t>
  </si>
  <si>
    <t>710-01</t>
  </si>
  <si>
    <t>710-02</t>
  </si>
  <si>
    <t>710-03</t>
  </si>
  <si>
    <t>710-04</t>
  </si>
  <si>
    <t>710-05</t>
  </si>
  <si>
    <t>710-06</t>
  </si>
  <si>
    <t>Modèles en kit On30</t>
  </si>
  <si>
    <t>720-01</t>
  </si>
  <si>
    <t>720-02</t>
  </si>
  <si>
    <t>720-03</t>
  </si>
  <si>
    <t>720-04</t>
  </si>
  <si>
    <t>LONG CABOOSE Oe</t>
  </si>
  <si>
    <t>GONDOLA PIPE Oe</t>
  </si>
  <si>
    <t>TANK UTLX Oe</t>
  </si>
  <si>
    <t>TANK CRAMPS Oe</t>
  </si>
  <si>
    <t>PLAT + FORD T 0e</t>
  </si>
  <si>
    <t>DROP BOTTOM GONDOLA Oe</t>
  </si>
  <si>
    <t>On30 Pile Driver &amp; Idler Flat Kit</t>
  </si>
  <si>
    <t xml:space="preserve">On30 D&amp;RGW Short Caboose </t>
  </si>
  <si>
    <t>Archbar Truck Kit Brown</t>
  </si>
  <si>
    <t xml:space="preserve">C80 C-16 9 1/2" Air Pump </t>
  </si>
  <si>
    <t>D&amp;RGW Flanger OD Kit 0n31</t>
  </si>
  <si>
    <t>D&amp;RGW Flanger OD Kit On4</t>
  </si>
  <si>
    <t>On30 D&amp;RGW Reefer Kit 151</t>
  </si>
  <si>
    <t>ÉTRAVE OD Kit 0n30</t>
  </si>
  <si>
    <t>5020-01</t>
  </si>
  <si>
    <t>5020-02</t>
  </si>
  <si>
    <t>5020-03</t>
  </si>
  <si>
    <t>5020-04</t>
  </si>
  <si>
    <t>5020-05</t>
  </si>
  <si>
    <t>5020-06</t>
  </si>
  <si>
    <t>5020-07</t>
  </si>
  <si>
    <t>5020-08</t>
  </si>
  <si>
    <t>5020-09</t>
  </si>
  <si>
    <t>5020-10</t>
  </si>
  <si>
    <t>5010-01</t>
  </si>
  <si>
    <t>5010-02</t>
  </si>
  <si>
    <t>On30 Pile Driver &amp; Idler Flat</t>
  </si>
  <si>
    <t>RÉFRIGÉRANT D&amp;RGW 150</t>
  </si>
  <si>
    <r>
      <rPr>
        <b/>
        <sz val="9"/>
        <color theme="1"/>
        <rFont val="Noteworthy Bold"/>
      </rPr>
      <t>﻿</t>
    </r>
    <r>
      <rPr>
        <b/>
        <sz val="9"/>
        <color theme="1"/>
        <rFont val="Verdana Bold"/>
      </rPr>
      <t>1010</t>
    </r>
  </si>
  <si>
    <t>1010-01</t>
  </si>
  <si>
    <t>1020-01</t>
  </si>
  <si>
    <t>1010-02</t>
  </si>
  <si>
    <t>1010-03</t>
  </si>
  <si>
    <t>1010-04</t>
  </si>
  <si>
    <t>1010-05</t>
  </si>
  <si>
    <t>1010-06</t>
  </si>
  <si>
    <t>1010-07</t>
  </si>
  <si>
    <t>1010-08</t>
  </si>
  <si>
    <t>1010-09</t>
  </si>
  <si>
    <t>1010-10</t>
  </si>
  <si>
    <t>1010-11</t>
  </si>
  <si>
    <t>1010-12</t>
  </si>
  <si>
    <t>1010-13</t>
  </si>
  <si>
    <t>1010-14</t>
  </si>
  <si>
    <t>1030-01</t>
  </si>
  <si>
    <t>1030-02</t>
  </si>
  <si>
    <t>1030-03</t>
  </si>
  <si>
    <t>1030-04</t>
  </si>
  <si>
    <t>1030-05</t>
  </si>
  <si>
    <t>1010-15</t>
  </si>
  <si>
    <t>1040-01</t>
  </si>
  <si>
    <t>1010-16</t>
  </si>
  <si>
    <t>1020-02</t>
  </si>
  <si>
    <t>1020-03</t>
  </si>
  <si>
    <t>1020-05</t>
  </si>
  <si>
    <t>185-09</t>
  </si>
  <si>
    <t>1040-02</t>
  </si>
  <si>
    <t>1020-06</t>
  </si>
  <si>
    <t>1040-03</t>
  </si>
  <si>
    <r>
      <t xml:space="preserve">0 scale, Wooden laser cut sheet with 4 chairs. 
size : </t>
    </r>
    <r>
      <rPr>
        <b/>
        <sz val="9"/>
        <color theme="1"/>
        <rFont val="Verdana"/>
      </rPr>
      <t>4</t>
    </r>
    <r>
      <rPr>
        <sz val="9"/>
        <color theme="1"/>
        <rFont val="Verdana"/>
      </rPr>
      <t xml:space="preserve"> x 25 x 9 x 8 mm.</t>
    </r>
  </si>
  <si>
    <r>
      <t xml:space="preserve">0 scale, Wooden laser cut sheet with two short .
size : </t>
    </r>
    <r>
      <rPr>
        <b/>
        <sz val="9"/>
        <color theme="1"/>
        <rFont val="Verdana"/>
      </rPr>
      <t>2</t>
    </r>
    <r>
      <rPr>
        <sz val="9"/>
        <color theme="1"/>
        <rFont val="Verdana"/>
      </rPr>
      <t xml:space="preserve"> x 74 x 11 mm.</t>
    </r>
  </si>
  <si>
    <r>
      <t xml:space="preserve">0 scale, Wooden laser cut sheet with 2 easels.
Size : </t>
    </r>
    <r>
      <rPr>
        <b/>
        <sz val="9"/>
        <color theme="1"/>
        <rFont val="Verdana"/>
      </rPr>
      <t>2</t>
    </r>
    <r>
      <rPr>
        <sz val="9"/>
        <color theme="1"/>
        <rFont val="Verdana"/>
      </rPr>
      <t xml:space="preserve"> x 1 8 x 13 mm.</t>
    </r>
  </si>
  <si>
    <r>
      <t xml:space="preserve">0 scale, Wooden laser cut sheet with 1 suspended tools cupboard.
size : </t>
    </r>
    <r>
      <rPr>
        <b/>
        <sz val="9"/>
        <color theme="1"/>
        <rFont val="Verdana"/>
      </rPr>
      <t>1</t>
    </r>
    <r>
      <rPr>
        <sz val="9"/>
        <color theme="1"/>
        <rFont val="Verdana"/>
      </rPr>
      <t xml:space="preserve"> x 36 x 21 x 6.</t>
    </r>
  </si>
  <si>
    <r>
      <t xml:space="preserve">H0 scale, Wooden laser cut sheet with 2 long ladders.
size : </t>
    </r>
    <r>
      <rPr>
        <b/>
        <sz val="9"/>
        <color theme="1"/>
        <rFont val="Verdana"/>
      </rPr>
      <t>2</t>
    </r>
    <r>
      <rPr>
        <sz val="9"/>
        <color theme="1"/>
        <rFont val="Verdana"/>
      </rPr>
      <t xml:space="preserve"> x 46 x 6 mm.</t>
    </r>
  </si>
  <si>
    <t>820-01</t>
  </si>
  <si>
    <t>840-01</t>
  </si>
  <si>
    <t>820-02</t>
  </si>
  <si>
    <t>830-01</t>
  </si>
  <si>
    <t>840-02</t>
  </si>
  <si>
    <t>840-03</t>
  </si>
  <si>
    <t>830-02</t>
  </si>
  <si>
    <t>840-04</t>
  </si>
  <si>
    <t>3100-01</t>
  </si>
  <si>
    <t>3100-02</t>
  </si>
  <si>
    <t>3200-01</t>
  </si>
  <si>
    <t>4011-02</t>
  </si>
  <si>
    <t>4004-02</t>
  </si>
  <si>
    <t>4004-03</t>
  </si>
  <si>
    <t>4004-04</t>
  </si>
  <si>
    <t>4004-06</t>
  </si>
  <si>
    <t>4005-01</t>
  </si>
  <si>
    <t>4008-01</t>
  </si>
  <si>
    <t>4008-02</t>
  </si>
  <si>
    <t>4008-03</t>
  </si>
  <si>
    <t>4010-01</t>
  </si>
  <si>
    <t>4004-05</t>
  </si>
  <si>
    <t>4004-07</t>
  </si>
  <si>
    <t>Modules chemins de fer US</t>
  </si>
  <si>
    <t>2100-01</t>
  </si>
  <si>
    <t>2200-01</t>
  </si>
  <si>
    <t>2200-02</t>
  </si>
  <si>
    <t>2200-03</t>
  </si>
  <si>
    <t>2400-01</t>
  </si>
  <si>
    <t>2400-02</t>
  </si>
  <si>
    <t>2400-03</t>
  </si>
  <si>
    <t>2400-04</t>
  </si>
  <si>
    <t>2100-02</t>
  </si>
  <si>
    <t>2100-03</t>
  </si>
  <si>
    <t>2400-05</t>
  </si>
  <si>
    <t>2200-04</t>
  </si>
  <si>
    <t>2300-01</t>
  </si>
  <si>
    <t>2300-02</t>
  </si>
  <si>
    <t>2300-03</t>
  </si>
  <si>
    <t>2300-04</t>
  </si>
  <si>
    <t>Boîtes de rangement pour locomotives BEMO</t>
  </si>
  <si>
    <t>Accessoires voies</t>
  </si>
  <si>
    <t>Accessoires matériel roulant</t>
  </si>
  <si>
    <t>2100-04</t>
  </si>
  <si>
    <t>2400-06</t>
  </si>
  <si>
    <t>2400-07</t>
  </si>
  <si>
    <t>2500-01</t>
  </si>
  <si>
    <t>2600-01</t>
  </si>
  <si>
    <t>2600-02</t>
  </si>
  <si>
    <t>2600-03</t>
  </si>
  <si>
    <t>2600-04</t>
  </si>
  <si>
    <t>2600-05</t>
  </si>
  <si>
    <t>2600-06</t>
  </si>
  <si>
    <t>2600-07</t>
  </si>
  <si>
    <t>2600-08</t>
  </si>
  <si>
    <t>2600-09</t>
  </si>
  <si>
    <t>Dioramas &amp; modules HOm</t>
  </si>
  <si>
    <t>Ponts et piliers en plâtre moulé HOm</t>
  </si>
  <si>
    <t>610-01</t>
  </si>
  <si>
    <t>620-01</t>
  </si>
  <si>
    <t>620-02</t>
  </si>
  <si>
    <t>850-01</t>
  </si>
  <si>
    <t>850-02</t>
  </si>
  <si>
    <t>850-03</t>
  </si>
  <si>
    <t>850-04</t>
  </si>
  <si>
    <t>Patine de modèles existants</t>
  </si>
  <si>
    <t>Modèles San Juan Car Co patiné qualité musée</t>
  </si>
  <si>
    <t>Locomotives patinées qualité musée</t>
  </si>
  <si>
    <t>Modèles patinés wagons spéciaux</t>
  </si>
  <si>
    <t>Railbus</t>
  </si>
  <si>
    <t>810-01</t>
  </si>
  <si>
    <t>810-02</t>
  </si>
  <si>
    <t>810-03</t>
  </si>
  <si>
    <r>
      <t>﻿</t>
    </r>
    <r>
      <rPr>
        <b/>
        <sz val="9"/>
        <color rgb="FF000000"/>
        <rFont val="Verdana Bold"/>
      </rPr>
      <t>2100</t>
    </r>
  </si>
  <si>
    <r>
      <t xml:space="preserve">4 axles with fine scale wheels </t>
    </r>
    <r>
      <rPr>
        <sz val="9"/>
        <color rgb="FF000000"/>
        <rFont val="Menlo Regular"/>
      </rPr>
      <t>∅</t>
    </r>
    <r>
      <rPr>
        <sz val="9"/>
        <color rgb="FF000000"/>
        <rFont val="Verdana"/>
      </rPr>
      <t xml:space="preserve"> 8,75 mm for BEMO™ rolling stock.</t>
    </r>
  </si>
  <si>
    <r>
      <t>﻿</t>
    </r>
    <r>
      <rPr>
        <b/>
        <sz val="9"/>
        <color rgb="FF000000"/>
        <rFont val="Verdana Bold"/>
      </rPr>
      <t>2400</t>
    </r>
  </si>
  <si>
    <r>
      <t>﻿</t>
    </r>
    <r>
      <rPr>
        <sz val="9"/>
        <color rgb="FF000000"/>
        <rFont val="Verdana"/>
      </rPr>
      <t xml:space="preserve">Pont Demi-arche plein en plâtre moulé. Dimensions : 150 x 127 x 52  •  </t>
    </r>
    <r>
      <rPr>
        <sz val="9"/>
        <color rgb="FF000000"/>
        <rFont val="Menlo Bold"/>
      </rPr>
      <t>∅</t>
    </r>
    <r>
      <rPr>
        <sz val="9"/>
        <color rgb="FF000000"/>
        <rFont val="Verdana"/>
      </rPr>
      <t xml:space="preserve"> Arche 140</t>
    </r>
  </si>
  <si>
    <r>
      <t>﻿</t>
    </r>
    <r>
      <rPr>
        <b/>
        <sz val="9"/>
        <color rgb="FF000000"/>
        <rFont val="Verdana Bold"/>
      </rPr>
      <t>4001</t>
    </r>
  </si>
  <si>
    <t>ÉNERGIE builder plate, ready to use laser cut piece.</t>
  </si>
  <si>
    <t>GMEINDER builder plate, ready to use laser cut piece.</t>
  </si>
  <si>
    <t>Ponts à tréteaux en bois montés, échelle O</t>
  </si>
  <si>
    <t>Ponts à tréteaux en bois montés, échelle HO</t>
  </si>
  <si>
    <t>PONT à TRÉTEAUX BLOSSOM MINE</t>
  </si>
  <si>
    <t>PONT à TRÉTEAUX SAVANNAH</t>
  </si>
  <si>
    <t>PONT à TRÉTEAUX ANTONITO</t>
  </si>
  <si>
    <t>PONT à TRÉTEAUX SALT CHUCK</t>
  </si>
  <si>
    <t>PONT à TRÉTEAUX TOLTEC</t>
  </si>
  <si>
    <t>PONT à TRÉTEAUX SILVERTON</t>
  </si>
  <si>
    <t>PONT à TRÉTEAUX SAVANNAH O</t>
  </si>
  <si>
    <t>FAMILLEUREUX TROCHITA PLATE</t>
  </si>
  <si>
    <t>BRISSONEAU &amp; LOTZ PLATE</t>
  </si>
  <si>
    <t>BLANC MISSERON PLATE</t>
  </si>
  <si>
    <t>DE DION BOUTON PLATE</t>
  </si>
  <si>
    <t>MORBIHAN PLATE</t>
  </si>
  <si>
    <t>PINGUELY PLATE</t>
  </si>
  <si>
    <t>LA MEUSE PLATE</t>
  </si>
  <si>
    <t>PITHIVIERS PLATE</t>
  </si>
  <si>
    <t>SAECHSISCHE MASCHINENFABRIK PLATE</t>
  </si>
  <si>
    <t>GMEINDER PLATE</t>
  </si>
  <si>
    <t>ÉNERGIE PLATE</t>
  </si>
  <si>
    <t>DECAUVILLE PLATE</t>
  </si>
  <si>
    <t>ALCO-COOKE PLATE</t>
  </si>
  <si>
    <t>TIV PLATE</t>
  </si>
  <si>
    <t>FIVES-LILLE PLATE</t>
  </si>
  <si>
    <t>CHEMINS DE FER ÉCONOMIQUES PLATE</t>
  </si>
  <si>
    <t>SGCFE PLATE</t>
  </si>
  <si>
    <t>DIESEL 351 PLATE</t>
  </si>
  <si>
    <t>CORPET-LOUVET PLATE</t>
  </si>
  <si>
    <t>ROBATEL &amp; BUFFAUD PLATE</t>
  </si>
  <si>
    <t>230 T FIVES-LILLE PLATE</t>
  </si>
  <si>
    <t>MANAGE PLATE</t>
  </si>
  <si>
    <t>BILLARD PLATE</t>
  </si>
  <si>
    <t>SOULÉ PLATE</t>
  </si>
  <si>
    <t>ABH RENAULT PLATE</t>
  </si>
  <si>
    <t>SCHNEIDER PLATE</t>
  </si>
  <si>
    <t>KITSON MEYER PLATE</t>
  </si>
  <si>
    <t>CAIL PLATE</t>
  </si>
  <si>
    <t>COCKERILL SERAING PLATE</t>
  </si>
  <si>
    <t>﻿4001-01</t>
  </si>
  <si>
    <t>﻿4001-02</t>
  </si>
  <si>
    <t>Plaque MANAGE en bois découpé au laser. 
Dimension mm x mm.</t>
  </si>
  <si>
    <t>Plaque SCHNEIDER en bois découpé au laser. 
Dimension mm x mm.</t>
  </si>
  <si>
    <t>Plaque DECAUVILLE en bois découpé au laser. 
Dimension mm x mm.</t>
  </si>
  <si>
    <t>Kit en BOIS DÉCOUPES LASER  COUVERT A de la TROCHITA Oe</t>
  </si>
  <si>
    <t>Kit en BOIS DÉCOUPES LASER PLAT COURT de la TROCHITA Oe</t>
  </si>
  <si>
    <t>Kit en BOIS DÉCOUPES LASER  VOITURE TROCHITA PREMIÈRE CLASSE Oe</t>
  </si>
  <si>
    <t>Kit en BOIS DÉCOUPES LASER VOITURE TROCHITA SECONDE CLASSE Oe</t>
  </si>
  <si>
    <t>Kit en BOIS DÉCOUPES LASER  VOITURE TROCHITA RESTAURANT Oe</t>
  </si>
  <si>
    <t>TROCHITA STOCK CAR</t>
  </si>
  <si>
    <t>WAGON à BESTIAUX Oe</t>
  </si>
  <si>
    <t>VOITURE  RESTAURANT Oe</t>
  </si>
  <si>
    <t>VOITURE II CLASSE Oe</t>
  </si>
  <si>
    <t>Kit en BOIS DÉCOUPES LASER  WAGON À BESTIAUX de la TROCHITA  Oe</t>
  </si>
  <si>
    <t>TROCHITA BOX CAR SC</t>
  </si>
  <si>
    <t>TROCHITA BOX CAR N</t>
  </si>
  <si>
    <t>TROCHITA BOX CAR KIT EX STOCK CAR in WOODEN PLYWOOD</t>
  </si>
  <si>
    <t>TROCHITA COUVERT A Oe</t>
  </si>
  <si>
    <t>TROCHITA BORD HAUT Oe</t>
  </si>
  <si>
    <t xml:space="preserve">TROCHITA HIGH SIDE GONDOLA </t>
  </si>
  <si>
    <t>2600-10</t>
  </si>
  <si>
    <t>﻿4001-03</t>
  </si>
  <si>
    <t>﻿4001-04</t>
  </si>
  <si>
    <t>﻿4001-05</t>
  </si>
  <si>
    <t>HENSCHEL TROCHITA 04</t>
  </si>
  <si>
    <t>BALDWIN TROCHITA 01</t>
  </si>
  <si>
    <t>Plaque réseau BALDWIN  242 de la Trochita en bois découpé au laser. Dimension mm x mm.</t>
  </si>
  <si>
    <t>4003-01</t>
  </si>
  <si>
    <t>LOGO RHATISCHE BAHN</t>
  </si>
  <si>
    <t>4005-02</t>
  </si>
  <si>
    <t>4011-03</t>
  </si>
  <si>
    <t>LOGO RHATISCHE BAHN ANCIEN</t>
  </si>
  <si>
    <t>4006-01</t>
  </si>
  <si>
    <t>4005-03</t>
  </si>
  <si>
    <t>4009-01</t>
  </si>
  <si>
    <t>4011-01</t>
  </si>
  <si>
    <t>4011-04</t>
  </si>
  <si>
    <t>4011-05</t>
  </si>
  <si>
    <t>4011-07</t>
  </si>
  <si>
    <t>4011-09</t>
  </si>
  <si>
    <t>4007-02</t>
  </si>
  <si>
    <t>4007-03</t>
  </si>
  <si>
    <t>4008-04</t>
  </si>
  <si>
    <t>4008-05</t>
  </si>
  <si>
    <t>4004-09</t>
  </si>
  <si>
    <t>4004-08</t>
  </si>
  <si>
    <t>4004-10</t>
  </si>
  <si>
    <t>RECORD 331</t>
  </si>
  <si>
    <t>MTE</t>
  </si>
  <si>
    <t>NORD</t>
  </si>
  <si>
    <t>BABCOX-WILCOX</t>
  </si>
  <si>
    <t>BEASAIN</t>
  </si>
  <si>
    <t>4008-06</t>
  </si>
  <si>
    <t>4008-07</t>
  </si>
  <si>
    <t>4008-08</t>
  </si>
  <si>
    <t>BERLIET</t>
  </si>
  <si>
    <t>ASEA</t>
  </si>
  <si>
    <t>BROWN BOVERI</t>
  </si>
  <si>
    <t>4009-02</t>
  </si>
  <si>
    <t>SIGG SLM BBC VOITURE FO</t>
  </si>
  <si>
    <t>EMD GE</t>
  </si>
  <si>
    <t>4004-11</t>
  </si>
  <si>
    <t>NOYON CUISCARD LASSIGNY</t>
  </si>
  <si>
    <t>﻿4001-06</t>
  </si>
  <si>
    <t>DAYDÉ PARIS</t>
  </si>
  <si>
    <t>4006-02</t>
  </si>
  <si>
    <t>MATISA</t>
  </si>
  <si>
    <t>4011-10</t>
  </si>
  <si>
    <t>4012-02</t>
  </si>
  <si>
    <t>4012-03</t>
  </si>
  <si>
    <t>4012-04</t>
  </si>
  <si>
    <t>EMD 04 4 0</t>
  </si>
  <si>
    <t>BALDWIN BURNAM</t>
  </si>
  <si>
    <t>ALCO 36196</t>
  </si>
  <si>
    <t>BALDWIN BURNAM PLATE</t>
  </si>
  <si>
    <t>ALCO 36196 PLATE</t>
  </si>
  <si>
    <t>4007-04</t>
  </si>
  <si>
    <t>ÉTAT</t>
  </si>
  <si>
    <t>1040-04</t>
  </si>
  <si>
    <t>840-05</t>
  </si>
  <si>
    <t>730-01</t>
  </si>
  <si>
    <r>
      <t xml:space="preserve">1 Rhaetian Railways signal bell in white metal. sizes :  </t>
    </r>
    <r>
      <rPr>
        <sz val="9"/>
        <color rgb="FF000000"/>
        <rFont val="Menlo Regular"/>
      </rPr>
      <t>∅</t>
    </r>
    <r>
      <rPr>
        <sz val="9"/>
        <color rgb="FF000000"/>
        <rFont val="Verdana"/>
      </rPr>
      <t xml:space="preserve"> 8,75 mm, 58 x 13 mm.</t>
    </r>
  </si>
  <si>
    <r>
      <t xml:space="preserve">3 Rhaetian Railways signal bells in white metal. sizes :  </t>
    </r>
    <r>
      <rPr>
        <sz val="9"/>
        <color rgb="FF000000"/>
        <rFont val="Menlo Regular"/>
      </rPr>
      <t>∅</t>
    </r>
    <r>
      <rPr>
        <sz val="9"/>
        <color rgb="FF000000"/>
        <rFont val="Verdana"/>
      </rPr>
      <t xml:space="preserve"> 8,75 mm, 58 x 13 mm.</t>
    </r>
  </si>
  <si>
    <r>
      <t xml:space="preserve">3 Rhaetian Railways Brass signal bells. sizes :  </t>
    </r>
    <r>
      <rPr>
        <sz val="9"/>
        <color rgb="FF000000"/>
        <rFont val="Menlo Regular"/>
      </rPr>
      <t>∅</t>
    </r>
    <r>
      <rPr>
        <sz val="9"/>
        <color rgb="FF000000"/>
        <rFont val="Verdana"/>
      </rPr>
      <t xml:space="preserve"> 8,75 mm, 58 x 13 mm.</t>
    </r>
  </si>
  <si>
    <t>Gamme de matériel roulant du Trasandino, Argentine, en kit et montés en ABS</t>
  </si>
  <si>
    <t>Bâtiments HOm</t>
  </si>
  <si>
    <t>910-01</t>
  </si>
  <si>
    <t>910-02</t>
  </si>
  <si>
    <t>KIT LAITON d'un WAGON COUVERT TÔLE LA BRUGEOISE BELGRANO / TRASANDINO</t>
  </si>
  <si>
    <t>WAGON COUVERT TÔLÉ LA BRUGEOISE BELGRANO / TRASANDINO MONTÉ</t>
  </si>
  <si>
    <t xml:space="preserve">BELGRANO HOm CAR KIT </t>
  </si>
  <si>
    <t>940-01</t>
  </si>
  <si>
    <t>940-02</t>
  </si>
  <si>
    <t>940-03</t>
  </si>
  <si>
    <t>950-01</t>
  </si>
  <si>
    <t xml:space="preserve">BELGRANO Om CAR </t>
  </si>
  <si>
    <t>950-02</t>
  </si>
  <si>
    <t>970-01</t>
  </si>
  <si>
    <t>950-03</t>
  </si>
  <si>
    <t>950-04</t>
  </si>
  <si>
    <t>920-01</t>
  </si>
  <si>
    <t>920-02</t>
  </si>
  <si>
    <t>940-04</t>
  </si>
  <si>
    <t>VOITURE PREMIÈRE CLASSE CL</t>
  </si>
  <si>
    <t>KIT COUVERT PROVENCE LAITON Om</t>
  </si>
  <si>
    <t>Kits bâtiments ferroviaires de la Trochita</t>
  </si>
  <si>
    <t>150-01</t>
  </si>
  <si>
    <t>Modèles en kit On3</t>
  </si>
  <si>
    <t>750-01</t>
  </si>
  <si>
    <t>Accessoires On3</t>
  </si>
  <si>
    <t>740-01</t>
  </si>
  <si>
    <t>830-03</t>
  </si>
  <si>
    <t>830-04</t>
  </si>
  <si>
    <t>1020-07</t>
  </si>
  <si>
    <t>1020-08</t>
  </si>
  <si>
    <t>1010-17</t>
  </si>
  <si>
    <t>1040-05</t>
  </si>
  <si>
    <t>Échelle H0, 7 tonneaux en métal blanc.</t>
  </si>
  <si>
    <t>H0 scale, 7  wood barrels in white metal.</t>
  </si>
  <si>
    <t>1050-01</t>
  </si>
  <si>
    <t>GABARITS VOIE DOUBLE et TUNNEL HOm</t>
  </si>
  <si>
    <t xml:space="preserve">SET 5 CULÉES + 4 MURS DE SOUTÈNEMENT </t>
  </si>
  <si>
    <t xml:space="preserve">SET 4 CULÉES + 3 MURS DE SOUTÈNEMENT </t>
  </si>
  <si>
    <t xml:space="preserve">SET 3 CULÉES + 2 MURS DE SOUTÈNEMENT </t>
  </si>
  <si>
    <t>Identification golden plate and a presentation plate. You must confirm us the identification datas on ordering.</t>
  </si>
  <si>
    <t>C 16 PSC avec décodeur TSUNAMI "QUALITÉ MUSÉE"</t>
  </si>
  <si>
    <t xml:space="preserve">Aubertrain™ LG Finish, deep &amp; state of the art weathering  C16 PSC, weathered with DCC Sound Tsunami.
</t>
  </si>
  <si>
    <t xml:space="preserve">C16 268 PSC montée, peinte vieillie avec décodeur sonore Tsunami.
</t>
  </si>
  <si>
    <t>4011-11</t>
  </si>
  <si>
    <t>PONT à TRÉTEAUX ANIMAS</t>
  </si>
  <si>
    <t>PONT à TRÉTEAUX CHAMA</t>
  </si>
  <si>
    <t>PONT à TRÉTEAUX COHAHUILA</t>
  </si>
  <si>
    <t>PONT à TRÉTEAUX LOMA</t>
  </si>
  <si>
    <t>PONT à TRÉTEAUX PAGOSA</t>
  </si>
  <si>
    <t>﻿4001-07</t>
  </si>
  <si>
    <t>﻿4001-08</t>
  </si>
  <si>
    <t>HENSCHEL CASSEL</t>
  </si>
  <si>
    <t>HENSCHEL 131</t>
  </si>
  <si>
    <t>Plaques Constructeurs US</t>
  </si>
  <si>
    <t>Plaques Compagnies argentines</t>
  </si>
  <si>
    <t xml:space="preserve">LONG IDLER FLAT </t>
  </si>
  <si>
    <t xml:space="preserve">SHORT IDLER FLAT </t>
  </si>
  <si>
    <t>LUGGAGE CAR KIT</t>
  </si>
  <si>
    <t>HENSCHEL 75 H 141 SEMI-KIT</t>
  </si>
  <si>
    <t xml:space="preserve">TROCHITA HENSCHEL 75 H 2-8-2 </t>
  </si>
  <si>
    <t>TROCHITA HENSCHEL141 75 H MONTÉE &amp; PATINÉE Oe</t>
  </si>
  <si>
    <t xml:space="preserve">TROCHITA HENSCHEL 141 75 H </t>
  </si>
  <si>
    <t>TROCHITA HENSCHEL 141 75 H</t>
  </si>
  <si>
    <t>TROCHITA HENSCHEL 75 H 2-8-2  On30 SEMI KIT.</t>
  </si>
  <si>
    <t>AUBERTRAIN STATE OF THE ART WEATHERING TROCHITA HENSCHEL 75 H 2-8-2. On30</t>
  </si>
  <si>
    <t>TROCHITA HENSCHEL 75 H 2-8-2  WEATHERED WITH DCC Sound. On30</t>
  </si>
  <si>
    <t>WEATHERED DCC HENSCHEL 2-8-3</t>
  </si>
  <si>
    <t>TROCHITA HENSCHEL 2-8-2 SEMI KIT</t>
  </si>
  <si>
    <t>TROCHITA HENSCHEL 75 H 141 SEMI KIT. Oe</t>
  </si>
  <si>
    <t>Kit en BOIS DÉCOUPES LASER  PLAT LONG de la TROCHITA. Oe</t>
  </si>
  <si>
    <t>Kit en BOIS DÉCOUPES LASER BORD HAUT de la TROCHITA. Oe</t>
  </si>
  <si>
    <t>FORNEY + SECOND TENDER</t>
  </si>
  <si>
    <t>SHORT CABOOSE</t>
  </si>
  <si>
    <t>TRANSFORMATION ISOBLOC Oe/Om</t>
  </si>
  <si>
    <t>WAGON ATELIER</t>
  </si>
  <si>
    <t>LONG CABOOSE du DRGW.</t>
  </si>
  <si>
    <t>PILE DRIVER QUALITÉ MUSÉE</t>
  </si>
  <si>
    <t>PATINE ACCENTUÉE ENSEMBLE WAGON PILON ET PLAT ATELIER</t>
  </si>
  <si>
    <t xml:space="preserve">PATINE VERANDA TURBINE </t>
  </si>
  <si>
    <t>PATINE WAGONS SPECTRUM.</t>
  </si>
  <si>
    <t>TRANSFORMATION d'un BOX CAR ou REFRIGERATOR COURTS SPECTRUM On30.</t>
  </si>
  <si>
    <t>TRANSFORMATION &amp; PATINE DE TOUS les LOCOMOTIVES SPECTRUM On30</t>
  </si>
  <si>
    <t>PATINE LOCOS SPECTRUM On30</t>
  </si>
  <si>
    <t>PATINE TRACTEUR MAGIC TRAIN</t>
  </si>
  <si>
    <t>COOPER 95 T SIMPLE Om</t>
  </si>
  <si>
    <t>COOPER 95 T DOUBLE Om</t>
  </si>
  <si>
    <t>COUVERT PROVENCE LAITON Om</t>
  </si>
  <si>
    <t>KIT BOGGIE LAITON VOITURES CP</t>
  </si>
  <si>
    <t>MONTAGE BOGGIES VOITURE CP</t>
  </si>
  <si>
    <t>MONTAGE CHASSIS VOITURE CP Om</t>
  </si>
  <si>
    <t>MONTAGE CHASSIS COUVERT CP Om</t>
  </si>
  <si>
    <t xml:space="preserve">4 ATTELAGES à CHOQUELLES Om </t>
  </si>
  <si>
    <t>MONTAGE/PEINTURE VOITURE CP</t>
  </si>
  <si>
    <t>C 16 PSC TSUNAMI "MUSÉE"</t>
  </si>
  <si>
    <t>VOITURE PREMIÈRE CLASSE TRASANDINO ARGENTIN</t>
  </si>
  <si>
    <t>VOITURE SECONDE CLASSE TRASANDINO ARGENTIN</t>
  </si>
  <si>
    <t>VOITURE PREMIÈRE CLASSE TRASANDINO CHILIEN</t>
  </si>
  <si>
    <t>VOITURE SECONDE CLASSE TRASANDINO CHILIEN</t>
  </si>
  <si>
    <t>CABOOSE TRASANDINO ARGENTIN</t>
  </si>
  <si>
    <t>COOPER 95 T SINGLE UNIT Om</t>
  </si>
  <si>
    <t>COOPER 95 T DOUBLE UNIT Om</t>
  </si>
  <si>
    <t>CHILEAN SECOND CLASS COACH</t>
  </si>
  <si>
    <t>VOITURE SECONDE CLASSE TRASANDINO ARGENTIN. Om</t>
  </si>
  <si>
    <t>KIT LAITON d'un WAGON COUVERT TÔLE LA BRUGEOISE BELGRANO / TRASANDINO. Om</t>
  </si>
  <si>
    <t>KIT COUVERT BELGRANO TÔLÉ à 2 BOGIES</t>
  </si>
  <si>
    <t>COUVERT BELGRANO TÔLÉ à 2 BOGIES</t>
  </si>
  <si>
    <t>COOPER 95 T SINGLE UNIT HOm</t>
  </si>
  <si>
    <t>WEATHERING LOCO SPECTRUM On30</t>
  </si>
  <si>
    <t>WEATHERING FREIGHT CARS SPECTRUM.</t>
  </si>
  <si>
    <t xml:space="preserve">WEATHERING VERANDA TURBINE </t>
  </si>
  <si>
    <t>STATE OF THE ART PILE DRIVER</t>
  </si>
  <si>
    <t xml:space="preserve">DRGW LONG CABOOSE  </t>
  </si>
  <si>
    <t>C 16 PSC TSUNAMI</t>
  </si>
  <si>
    <t>WORK CAR</t>
  </si>
  <si>
    <t>2 BAGGAGE WAGON</t>
  </si>
  <si>
    <t>2 Chariots à bagages. Échelle O.</t>
  </si>
  <si>
    <t>2 Depot Baggage Wagons Kits. O Scale</t>
  </si>
  <si>
    <r>
      <t xml:space="preserve">Échelle 0, découpée laiton avec 2 diables de quai.
Dimension : </t>
    </r>
    <r>
      <rPr>
        <b/>
        <sz val="9"/>
        <color theme="1"/>
        <rFont val="Verdana"/>
      </rPr>
      <t>2</t>
    </r>
    <r>
      <rPr>
        <sz val="9"/>
        <color theme="1"/>
        <rFont val="Verdana"/>
      </rPr>
      <t xml:space="preserve"> x 15  X 7 mm</t>
    </r>
  </si>
  <si>
    <t>0 scale, Brass plate with 2 hand trolleys.
Size : 2 x 15  X 7 mm</t>
  </si>
  <si>
    <r>
      <t xml:space="preserve">2 Depot Baggage Wagons Kits with luggage. HO Scale. 
Overall size : </t>
    </r>
    <r>
      <rPr>
        <b/>
        <sz val="9"/>
        <color theme="1"/>
        <rFont val="Verdana"/>
      </rPr>
      <t>2</t>
    </r>
    <r>
      <rPr>
        <sz val="9"/>
        <color theme="1"/>
        <rFont val="Verdana"/>
      </rPr>
      <t xml:space="preserve"> x 30  X 14 mm</t>
    </r>
  </si>
  <si>
    <r>
      <t xml:space="preserve">2 Chariots à bagages à main. 
Échelle HO. </t>
    </r>
    <r>
      <rPr>
        <b/>
        <sz val="9"/>
        <color theme="1"/>
        <rFont val="Verdana"/>
      </rPr>
      <t>2</t>
    </r>
    <r>
      <rPr>
        <sz val="9"/>
        <color theme="1"/>
        <rFont val="Verdana"/>
      </rPr>
      <t xml:space="preserve"> x 30  X 14 mm</t>
    </r>
  </si>
  <si>
    <r>
      <t xml:space="preserve">2 Chariots à bagages JORDAN 360-301 avec ensemble de valises. 
Échelle HO. Dimensions : </t>
    </r>
    <r>
      <rPr>
        <b/>
        <sz val="9"/>
        <color theme="1"/>
        <rFont val="Verdana"/>
      </rPr>
      <t>2</t>
    </r>
    <r>
      <rPr>
        <sz val="9"/>
        <color theme="1"/>
        <rFont val="Verdana"/>
      </rPr>
      <t xml:space="preserve"> x 36 x 12 x 21 mm.</t>
    </r>
  </si>
  <si>
    <r>
      <t xml:space="preserve">2 Jordan ™ Depot Baggage Wagons Kits with luggage. HO Scale. Overall size : </t>
    </r>
    <r>
      <rPr>
        <b/>
        <sz val="9"/>
        <color theme="1"/>
        <rFont val="Verdana"/>
      </rPr>
      <t>2</t>
    </r>
    <r>
      <rPr>
        <sz val="9"/>
        <color theme="1"/>
        <rFont val="Verdana"/>
      </rPr>
      <t xml:space="preserve"> x 36 x 12 x 21 mm.</t>
    </r>
  </si>
  <si>
    <t>1030-06</t>
  </si>
  <si>
    <t>4 FENÊTRES + 4 VOLETS</t>
  </si>
  <si>
    <t>1030-07</t>
  </si>
  <si>
    <t>1 WHITE METAL SIGNAL BELL O</t>
  </si>
  <si>
    <t>1  BRASS SIGNAL BELL O</t>
  </si>
  <si>
    <t>3  BRASS SIGNAL BELLS O</t>
  </si>
  <si>
    <t>3 WHITE METAL SIGNAL BELLS O</t>
  </si>
  <si>
    <t>1 WHITE METAL SIGNAL BELL</t>
  </si>
  <si>
    <t xml:space="preserve">3 WHITE METAL SIGNAL BELLS </t>
  </si>
  <si>
    <t>1  BRASS SIGNAL BELL</t>
  </si>
  <si>
    <t>3  BRASS SIGNAL BELLS</t>
  </si>
  <si>
    <t>WOOD PRESENTATION PLATE for 3 SIGNAL BELLS</t>
  </si>
  <si>
    <t>WOOD PRESENTATION PLATE for 3 SIGNAL BELLS WITH IDENTIFICATION</t>
  </si>
  <si>
    <t>FILISUR STATION KIT</t>
  </si>
  <si>
    <t>SUSCH STATION KIT</t>
  </si>
  <si>
    <t>KIT GARE de SUSCH (ENGADINE)</t>
  </si>
  <si>
    <t>LOCOMOTIVE PRESENTATION PLATE</t>
  </si>
  <si>
    <t>PLAQUE D'EXPOSITION LOCO BEMO</t>
  </si>
  <si>
    <t>2100-05</t>
  </si>
  <si>
    <t>410-04</t>
  </si>
  <si>
    <t>410-05</t>
  </si>
  <si>
    <t>410-06</t>
  </si>
  <si>
    <t>310-04</t>
  </si>
  <si>
    <t>3 Kits I, II et FOURGON</t>
  </si>
  <si>
    <t>340-08</t>
  </si>
  <si>
    <t>340-09</t>
  </si>
  <si>
    <t>340-10</t>
  </si>
  <si>
    <t>7 AÉRATEURS DE TOIT</t>
  </si>
  <si>
    <t>340-11</t>
  </si>
  <si>
    <t>MONTAGE PEINTURE COUVERT CP</t>
  </si>
  <si>
    <t>Kits voitures Correntino Decauville, Argentine</t>
  </si>
  <si>
    <t>2400-08</t>
  </si>
  <si>
    <t>Plaque FIVES-LILLE en bois découpé au laser. 
Dimension : 170 x 250 mm.</t>
  </si>
  <si>
    <t>FIVES-LILLE builder plate, ready to use laser cut piece. Size : 170 x 250 mm.</t>
  </si>
  <si>
    <t>Plaque des CHEMINS DE FER ÉCONOMIQUES en bois découpé au laser. Dimension : 220 mm x 80 mm.</t>
  </si>
  <si>
    <t>Plaque Record du monde en bois découpé au laser. 
Dimension : 280 x 200 mm.</t>
  </si>
  <si>
    <t>1040-06</t>
  </si>
  <si>
    <t>2 DIABLES HO</t>
  </si>
  <si>
    <t>Module chemin de fer Amérique du sud</t>
  </si>
  <si>
    <t>20 ESSIEUX NICKELÉS TROCHITA Oe</t>
  </si>
  <si>
    <t>4 ESSIEUX NICKELÉS TROCHITA Oe</t>
  </si>
  <si>
    <t>2 BANCS TRIPLES en FONTE HO</t>
  </si>
  <si>
    <t>Kits wagons Correntino, Decauville, Argentine</t>
  </si>
  <si>
    <t>830-05</t>
  </si>
  <si>
    <t>C 16 PSC TSUNAMI "MUSÉE" + PILE DRIVER QUALITÉ MUSÉE</t>
  </si>
  <si>
    <t>Locomotives HOm</t>
  </si>
  <si>
    <t>960-03</t>
  </si>
  <si>
    <t>960-04</t>
  </si>
  <si>
    <t>420-01</t>
  </si>
  <si>
    <t>420-02</t>
  </si>
  <si>
    <t>420-03</t>
  </si>
  <si>
    <t>420-04</t>
  </si>
  <si>
    <t>420-05</t>
  </si>
  <si>
    <t>420-06</t>
  </si>
  <si>
    <t>620-03</t>
  </si>
  <si>
    <t>610-02</t>
  </si>
  <si>
    <t>620-04</t>
  </si>
  <si>
    <t>Modèles français en laiton prêts à rouler</t>
  </si>
  <si>
    <t>630-01</t>
  </si>
  <si>
    <t>630-02</t>
  </si>
  <si>
    <t>060 Blanc Misseron "LA FERTÉ BERNARD" Tramways de la Sarthe 80 mounted and nicely painted reproducing the original model as it is conserved in the Museum MTVS near Paris. Original builder's plate in brass. Mashima motor with belt transmission.  French model of the year 2013 in narrow gauge brand.  Overall sizes : 64 x 35 x 22.</t>
  </si>
  <si>
    <t>Modèle monté et peint en laiton de la 030 Blanc Misseron "LA FERTÉ BERNARD" des tramways de la Sarthe. Version DCC six pin's UHLENBROCK 73410 NEM 65. Modèle conforme à la décoration du modèle conservé en état de marche au MTVS. Modèle de l'année FFMF 2013 (voie étroite). Dimensions hors tout : 64 x 35 x 22.</t>
  </si>
  <si>
    <t>060 Blanc Misseron "LA FERTÉ BERNARD" Tramways de la Sarthe 80 mounted and nicely painted reproducing the original model as it is conserved in the Museum MTVS near Paris. Original builder's plate in brass. Mashima motor with belt transmission with six pin's UHLENBROCK 73410 NEM 651 supporting all DCC programming modes. French model of the year 2013 in narrow gauge brand.  Overall sizes : 64 x 35 x 22.</t>
  </si>
  <si>
    <t>Modèle monté et peint en laiton de la 030 Blanc Misseron "FOUILLETOURTE" des tramways de la Sarthe. Version DCC six pin's UHLENBROCK 73410 NEM 65. Modèle conforme à la décoration du modèle conservé en état de marche au MTVS. Modèle de l'année FFMF 2013 (voie étroite). Dimensions hors tout : 64 x 35 x 22.</t>
  </si>
  <si>
    <r>
      <t>61 Blanc Misseron "FOUILLETOURTE" Tramways de la Sarthe 80 mounted and nicely painted reproducing the original model as it is conserved in the Museum MTVS near Paris. Original builder's plate in brass. Mashima motor with belt transmission with six pin's UHLENBROCK 73410</t>
    </r>
    <r>
      <rPr>
        <sz val="9"/>
        <color theme="1"/>
        <rFont val="Academy Engraved LET"/>
      </rPr>
      <t>_x0000__x0000__x0000__x0000__x0000__x0000__x0000__x0000__x0000__x0000__x0000_</t>
    </r>
    <r>
      <rPr>
        <sz val="9"/>
        <color theme="1"/>
        <rFont val="Arial"/>
      </rPr>
      <t/>
    </r>
  </si>
  <si>
    <r>
      <t>62 Blanc Misseron "FOUILLETOURTE" Tramways de la Sarthe 80 mounted and nicely painted reproducing the original model as it is conserved in the Museum MTVS near Paris. Original builder's plate in brass. Mashima motor with belt transmission with six pin's UHLENBROCK 73410</t>
    </r>
    <r>
      <rPr>
        <sz val="9"/>
        <color theme="1"/>
        <rFont val="Academy Engraved LET"/>
      </rPr>
      <t/>
    </r>
  </si>
  <si>
    <t>610-03</t>
  </si>
  <si>
    <t>610-04</t>
  </si>
  <si>
    <t>230T O SEMI MONTÉE</t>
  </si>
  <si>
    <t>620-05</t>
  </si>
  <si>
    <t>620-06</t>
  </si>
  <si>
    <t>230T O MONTÉE CFBS</t>
  </si>
  <si>
    <t>230T O MONTÉE NOIRE</t>
  </si>
  <si>
    <t>620-07</t>
  </si>
  <si>
    <t>620-08</t>
  </si>
  <si>
    <t>620-09</t>
  </si>
  <si>
    <t>PATINE pour 230T O</t>
  </si>
  <si>
    <t>DCC SONORE pour 230T O</t>
  </si>
  <si>
    <t>KIT VOITURE SECONDE Om</t>
  </si>
  <si>
    <t>KIT FOURGON Om</t>
  </si>
  <si>
    <t>I, II &amp; FOURGON MONTÉS</t>
  </si>
  <si>
    <t>115-01</t>
  </si>
  <si>
    <t>115-02</t>
  </si>
  <si>
    <t>115-03</t>
  </si>
  <si>
    <t>KIT TROCHITA I CLASSE Oe</t>
  </si>
  <si>
    <t>KIT VOITURE II CLASSE Oe</t>
  </si>
  <si>
    <t>KIT VOITURE  RESTAURANT Oe</t>
  </si>
  <si>
    <t>125-01</t>
  </si>
  <si>
    <t>Wagons trochita montées série "Prestige"</t>
  </si>
  <si>
    <t>125-02</t>
  </si>
  <si>
    <t>125-03</t>
  </si>
  <si>
    <t>125-04</t>
  </si>
  <si>
    <t>125-05</t>
  </si>
  <si>
    <t>125-06</t>
  </si>
  <si>
    <t>125-07</t>
  </si>
  <si>
    <t>125-08</t>
  </si>
  <si>
    <t>TROCHITA BORD BAS Oe</t>
  </si>
  <si>
    <t>TROCHITA FOURGON Oe</t>
  </si>
  <si>
    <t>TROCHITA PLAT COURT Oe</t>
  </si>
  <si>
    <t>TROCHITA PLAT LONG Oe</t>
  </si>
  <si>
    <t>KIT TROCHITA BORD HAUT Oe</t>
  </si>
  <si>
    <t>KIT TROCHITA COUVERT A Oe</t>
  </si>
  <si>
    <t>KIT TROCHITA COUVERT B Oe</t>
  </si>
  <si>
    <t>KIT WAGON à BESTIAUX Oe</t>
  </si>
  <si>
    <t>LUGGAGE CAR</t>
  </si>
  <si>
    <t>SHORT IDLER FLAT KIT</t>
  </si>
  <si>
    <t xml:space="preserve">LONG IDLER FLAT KIT </t>
  </si>
  <si>
    <t>TROCHITA HIGH SIDE GONDOLA KIT</t>
  </si>
  <si>
    <t>TROCHITA BOX CAR N KIT</t>
  </si>
  <si>
    <t>TROCHITA BOX CAR SC KIT</t>
  </si>
  <si>
    <t>TROCHITA STOCK CAR KIT</t>
  </si>
  <si>
    <t>DINING CAR TROCHITA Oe KIT</t>
  </si>
  <si>
    <t>2d CLASS TROCHITA Oe KIT</t>
  </si>
  <si>
    <t>1st CLASS TROCHITA Oe KIT</t>
  </si>
  <si>
    <t>120-09</t>
  </si>
  <si>
    <t>GRUE à EAU TROCHITA O</t>
  </si>
  <si>
    <t>150-02</t>
  </si>
  <si>
    <t>GRUE à EAU TROCHITA HO</t>
  </si>
  <si>
    <t>DÉCALCOMANIE FERROCARRILES ARGENTINOS HO</t>
  </si>
  <si>
    <t>170-05</t>
  </si>
  <si>
    <t>140-09</t>
  </si>
  <si>
    <t>Kit de 3 voitures de seconde classe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 Livré avec un tombereau en kit.</t>
  </si>
  <si>
    <t>HOe 70 parts Correntino Second class 3 coaches wooden kits with ready to run Micro Trains Line Archbar Trucks with couplers (003 02 004). Assembled body sizes 112 x 34 x 22 mm. Interiors, acetate glazing and brass handrails included. Complete nice illustrated instructions with photos and 3 D drawings. The kit comes with a Gondola car Kit.</t>
  </si>
  <si>
    <t>Kit de 3 voitures de première classe du Correntino. Composé de 70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t>
  </si>
  <si>
    <t>HOe 70 parts Correntino First class 3 coaches wooden kits with ready to run Micro Trains Line Archbar Trucks with couplers (003 02 004). Assembled body sizes 112 x 34 x 22 mm. Interiors, acetate glazing and brass handrails included. Complete nice illustrated instructions with photos and 3 D drawings.</t>
  </si>
  <si>
    <t>Kit voiture de seconde classe du Correntino + kit tombereau. Composé de 70 et 16 pièces incluant les rambardes en laiton, l'aménagement intérieur et le vitrage en acétate. Dimensions de la caisse seule : 112 x 34 x 22 mm. Livré avec une paire de boggies Archbar Micro Trains Line  Trucks avec attelage (003 02 004). instructions de montage détaillées avec photos et schémas en 3D. Montage très simple. Livré avec un tombereau en kit.</t>
  </si>
  <si>
    <t xml:space="preserve">Kit Tombereau du Correntino. Composé de 16 pièces. Dimensions de la caisse seule : 80 x 24 x 18 mm. Livré avec une paire de boggies Archbar Micro Trains Line  Trucks avec attelage (003 02 004). Instructions de montage détaillées avec photos et schémas en 3D. Montage très simple. </t>
  </si>
  <si>
    <t>HOe 40 parts Correntino 3 Box car wooden kits with ready to run Micro Trains Line Archbar Trucks with couplers (003 02 004). Assembled body sizes 82 x 34 x 27 mm. Interiors, glazing and brass handrails included. Complete nice illustrated instructions with photos and 3 D drawings.</t>
  </si>
  <si>
    <t xml:space="preserve">Kits de 3 wagons couvert du Correntino. Composé de 40 pièces chacun. Dimensions de la caisse seule : 82 x 34 x 27 mm. Livré avec une paire de boggies Archbar Micro Trains Line  Trucks avec attelage (003 02 004). instructions de montage détaillées avec photos et schémas en 3D. Montage très simple. </t>
  </si>
  <si>
    <t xml:space="preserve">Kits de 3 Tombereaux du Correntino. Composé de 16 pièces chacun. Dimensions de la caisse seule : 80 x 24 x 18 mm. Livré avec une paire de boggies Archbar Micro Trains Line  Trucks avec attelage (003 02 004). Instructions de montage détaillées avec photos et schémas en 3D. Montage très simple. </t>
  </si>
  <si>
    <t>Kit Fourgon du Correntino. Composé de 50 pièces incluant les rambardes en laiton, l'aménagement intérieur et le vitrage en acétate. Dimensions de la caisse seule : 82 x 32 x 27 mm. Livré avec une paire de boggies Archbar Micro Trains Line  Trucks avec attelage (003 02 004). Instructions de montage détaillées avec photos et schémas en 3D. Montage très simple.</t>
  </si>
  <si>
    <t>Ensemble de kits composé d'un 420-05 + 1 420-02 + 1 420-03.  Instructions de montage détaillées pour chaque modèle avec photos et schémas en 3D. Montage très simple.</t>
  </si>
  <si>
    <t>Composition of one 420-05 + 1 420-02 + 1 420-03 kits. Complete nice illustrated instructions with photos and 3 D drawings. The finest detail available on the market today.</t>
  </si>
  <si>
    <t>3 KITS BOIS DÉCOUPES LASER CORRENTINO VOITURE  PREMIÈRE HOe avec BOGIES MICROTRAINS</t>
  </si>
  <si>
    <t>KIT BOIS DÉCOUPES LASER CORRENTINO VOITURE SECONDE  HOe avec BOGIES MICROTRAINS</t>
  </si>
  <si>
    <t>3 KIT BOIS DÉCOUPES LASER CORRENTINO VOITURE SECONDE  HOe avec BOGIES MICROTRAINS</t>
  </si>
  <si>
    <t>3 KIT BOIS DÉCOUPES LASER CORRENTINO WAGON COUVERT HOe avec BOGIES MICROTRAINS</t>
  </si>
  <si>
    <t>3 KIT BOIS DÉCOUPES LASER CORRENTINO WAGON TOMBEREAU HOe avec BOGIES MICROTRAINS</t>
  </si>
  <si>
    <t>ENSEMBLE COMPOSÉ D'UN KIT FOURGON, 1 KIT COUVERT ET 1 KIT TOMBEREAU</t>
  </si>
  <si>
    <t>ALCO-COOKE</t>
  </si>
  <si>
    <t>DECAUVILLE</t>
  </si>
  <si>
    <t>GMEINDER</t>
  </si>
  <si>
    <t>ÉNERGIE</t>
  </si>
  <si>
    <t>MORBIHAN</t>
  </si>
  <si>
    <t>SAECHSISCHE MASCHINENFABRIK</t>
  </si>
  <si>
    <t>PINGUELY</t>
  </si>
  <si>
    <t>BLANC MISSERON</t>
  </si>
  <si>
    <t>BRISSONEAU &amp; LOTZ</t>
  </si>
  <si>
    <t>DE DION BOUTON</t>
  </si>
  <si>
    <t>PITHIVIERS</t>
  </si>
  <si>
    <t>LA MEUSE</t>
  </si>
  <si>
    <t>FAMILLEUREUX TROCHITA</t>
  </si>
  <si>
    <t>KITSON MEYER</t>
  </si>
  <si>
    <t>BALDWIN</t>
  </si>
  <si>
    <t>CHEMINS DE FER ÉCONOMIQUES SOMME VOITURES</t>
  </si>
  <si>
    <t>HAINE SAINT PIERRE</t>
  </si>
  <si>
    <t>ROBATEL &amp; BUFFAUD</t>
  </si>
  <si>
    <t>CORPET-LOUVET</t>
  </si>
  <si>
    <t>SGCFE SOMME</t>
  </si>
  <si>
    <t>CORPET LOUVET TIV</t>
  </si>
  <si>
    <t>MANAGE</t>
  </si>
  <si>
    <t>DIESEL 351</t>
  </si>
  <si>
    <t>SGCFE SEINE &amp; MARNE</t>
  </si>
  <si>
    <t>230 T FIVES-LILLE CFBS</t>
  </si>
  <si>
    <t>AMG 804</t>
  </si>
  <si>
    <t>BILLARD</t>
  </si>
  <si>
    <t>SOULÉ</t>
  </si>
  <si>
    <t>ABH RENAULT</t>
  </si>
  <si>
    <t>SCHNEIDER</t>
  </si>
  <si>
    <t>RhB  SLM KROKODIL</t>
  </si>
  <si>
    <t>FIVES-LILLE 230T</t>
  </si>
  <si>
    <t>Plaque constructeur des ponts du Transandino en bois découpé au laser. Dimension mm x mm.</t>
  </si>
  <si>
    <t>LOGO FEVE</t>
  </si>
  <si>
    <t>850-05</t>
  </si>
  <si>
    <t>PATINE WAGON SJCC</t>
  </si>
  <si>
    <t>FIRST CLASS TROCHITA COACH  Oe READY TO GO MODEL</t>
  </si>
  <si>
    <t>SECOND CLASS TROCHITA COACH  Oe READY TO GO MODEL</t>
  </si>
  <si>
    <t>DINING CAR TROCHITA Oe READY TO GO MODEL</t>
  </si>
  <si>
    <t>VOITURE TROCHITA PREMIÈRE CLASSE Oe PRÊT à ROULER</t>
  </si>
  <si>
    <t>VOITURE TROCHITA SECONDE CLASSE Oe PRÊT à ROULER</t>
  </si>
  <si>
    <t>VOITURE RESTAURANT TROCHITA  Oe PRÊT à ROULER</t>
  </si>
  <si>
    <t>WAGON À BESTIAUX de la TROCHITA  Oe</t>
  </si>
  <si>
    <t>Kit en BOIS DÉCOUPES LASER  TROCHITA BORD BAS</t>
  </si>
  <si>
    <t>COUVERT de la TROCHITA Oe</t>
  </si>
  <si>
    <t>FOURGON de la TROCHITA. Oe</t>
  </si>
  <si>
    <t>PLAT COURT de la TROCHITA Oe</t>
  </si>
  <si>
    <t>PLAT LONG de la TROCHITA. Oe</t>
  </si>
  <si>
    <t>TOMBEREAU BORD BAS de la TROCHITA. Oe</t>
  </si>
  <si>
    <t>TOMBEREAU BORD HAUT de la TROCHITA. Oe</t>
  </si>
  <si>
    <t>COUVERT EX WAGON à BESTIAUX de la TROCHITA Oe</t>
  </si>
  <si>
    <t xml:space="preserve">TROCHITA STOCK CAR </t>
  </si>
  <si>
    <t xml:space="preserve">TROCHITA BOX CAR </t>
  </si>
  <si>
    <t xml:space="preserve">TROCHITA LUGGAGE CAR </t>
  </si>
  <si>
    <t>TROCHITA SHORT IDLER FLAT CAR</t>
  </si>
  <si>
    <t>TROCHITA LONG IDLER FLAT CAR</t>
  </si>
  <si>
    <t xml:space="preserve">TROCHITA LOW SIDE GONDOLA CAR </t>
  </si>
  <si>
    <t xml:space="preserve">TROCHITA HIGH SIDE GONDOLA CAR </t>
  </si>
  <si>
    <t xml:space="preserve">TROCHITA BOX CAR EX STOCK CAR </t>
  </si>
  <si>
    <t>Wagons à Bestiaux avec châssis laiton, boggies Archbar laiton, attelages Kadee N° 5 et roues nickelées à l'échelle. 160 x 46 x 38 mm (Hors boggie &amp; hors tampon). Livré avec volant de commande du frein manuel et décalcomanies des chemins de fer argentins et 4 numérotation possibles.</t>
  </si>
  <si>
    <t>8 BUFFER &amp; CHAIN COUPLERS</t>
  </si>
  <si>
    <t>2400-09</t>
  </si>
  <si>
    <t>2400-11</t>
  </si>
  <si>
    <t>2400-12</t>
  </si>
  <si>
    <t>2400-13</t>
  </si>
  <si>
    <r>
      <t xml:space="preserve">40 axles with fine scale wheels </t>
    </r>
    <r>
      <rPr>
        <sz val="9"/>
        <color rgb="FF000000"/>
        <rFont val="Menlo Regular"/>
      </rPr>
      <t>∅</t>
    </r>
    <r>
      <rPr>
        <sz val="9"/>
        <color rgb="FF000000"/>
        <rFont val="Verdana"/>
      </rPr>
      <t xml:space="preserve"> 8,75 mm for BEMO™ rolling stock.</t>
    </r>
  </si>
  <si>
    <t>2 ABUTMENTS AND 2 RETAINING WALLS IN MOLDED PLASTER</t>
  </si>
  <si>
    <t>3 ABUTMENTS AND 2 RETAINING WALLS IN MOLDED PLASTER</t>
  </si>
  <si>
    <t>4 ABUTMENTS AND 3 RETAINING WALLS IN MOLDED PLASTER</t>
  </si>
  <si>
    <t>5 ABUTMENTS AND 4 RETAINING WALLS IN MOLDED PLASTER</t>
  </si>
  <si>
    <t>Ensemble de 5 culées de maçonnerie et de 4 murs de soutènement en plâtre moulé. Dimensions : 500 x 105 x 10 mm.</t>
  </si>
  <si>
    <t>Raw plaster molded 5 abutments and 4 retaining wall set. Overall sizes : 500 x 105 x 10 mm.</t>
  </si>
  <si>
    <t>5 ABUTMENTS AND 4 RETAINING PLASTER WALLS</t>
  </si>
  <si>
    <t>SET 2 CULÉES + 1 MUR DE SOUTÈNEMENT en PLÂTRE MOULÉ</t>
  </si>
  <si>
    <t>SET 3 CULÉES + 2 MURS DE SOUTÈNEMENT en PLÂTRE MOULÉ</t>
  </si>
  <si>
    <t>SET 4 CULÉES + 3 MURS DE SOUTÈNEMENT en PLÂTRE MOULÉ</t>
  </si>
  <si>
    <t>SET 5 CULÉES + 4 MURS DE SOUTÈNEMENT en PLÂTRE MOULÉ</t>
  </si>
  <si>
    <t>FOUR PLASTER MOLDED DRAIN BRIDGES</t>
  </si>
  <si>
    <t>FOUR DRAIN BRIDGES</t>
  </si>
  <si>
    <t>SET de DEUX ARCHES de PONT "LE PETIT PONT" EN PLÂTRE MOULÉ</t>
  </si>
  <si>
    <t>2 raw plaster molded drain bridge arches. sizes : 90 x 45 x 10 mm.</t>
  </si>
  <si>
    <t>Set de 2 arches "Le petit pont" en plâtre. Dimensions : 90 x 45 x 10 mm.</t>
  </si>
  <si>
    <t>RHAETIAN RAILWAY PRIMITIVE FILISUR STATION KIT</t>
  </si>
  <si>
    <t>KIT DE LA GARE de FILISUR DANS SON ÉTAT D'ORIGINE</t>
  </si>
  <si>
    <t>KIT DE LA GARE de FILISUR</t>
  </si>
  <si>
    <t>BUILDING THE BRIDGE LAYOUT</t>
  </si>
  <si>
    <t>2 MODULE "TRESTLE BRIDGE en CONSTRUCTION" QUALITÉ MUSÉE.</t>
  </si>
  <si>
    <t>3 MODULE "TRESTLE BRIDGE en CONSTRUCTION" QUALITÉ MUSÉE.</t>
  </si>
  <si>
    <t>3 MODULES STATE OH THE ART "BUILDING THE BRIDGE" LAYOUT WITH ROLLING STOCK (C16 &amp; Pile Driver).</t>
  </si>
  <si>
    <t>SEVEN LAKES HEADQUARTER CIE</t>
  </si>
  <si>
    <t>SEVEN LAKES HEADQUARTER CIE READY TO USE</t>
  </si>
  <si>
    <t>BUREAUX DE LA COMPAGNIE DES 7 LACS MONTÉS &amp; DÉCORÉS</t>
  </si>
  <si>
    <t>CAIL</t>
  </si>
  <si>
    <t>AMG 805 PLATE</t>
  </si>
  <si>
    <t>HENSCHEL TROCHITA 05</t>
  </si>
  <si>
    <t>HENSCHEL 132</t>
  </si>
  <si>
    <t>BALDWIN BUILDER PLATE</t>
  </si>
  <si>
    <t>KITSON MEYER BUILDER PLATE</t>
  </si>
  <si>
    <t>230 T FIVES-LILLE BUILDER PLATE</t>
  </si>
  <si>
    <t>BALDWIN TROCHITA 01 BUILDER PLATE</t>
  </si>
  <si>
    <t>HENSCHEL TROCHITA 04 BUILDER PLATE</t>
  </si>
  <si>
    <t>DAYDÉ PARIS BRIDGE BUILDER PLATE</t>
  </si>
  <si>
    <t>HENSCHEL CASSEL BUILDER PLATE</t>
  </si>
  <si>
    <t>HENSCHEL 131 BUILDER PLATE</t>
  </si>
  <si>
    <t>CAIL BUILDER PLATE</t>
  </si>
  <si>
    <t>PLAQUE COCKERILL SERAING BUILDER PLATE</t>
  </si>
  <si>
    <t>SCHNEIDER BUILDER PLATE</t>
  </si>
  <si>
    <t>ABH RENAULT BUILDER PLATE</t>
  </si>
  <si>
    <t>SOULÉ BUILDER PLATE</t>
  </si>
  <si>
    <t>BILLARD BUILDER PLATE</t>
  </si>
  <si>
    <t>AMG 804 BUILDER PLATE</t>
  </si>
  <si>
    <t>PLAQUE CONSTRUCTEUR DIESEL 351</t>
  </si>
  <si>
    <t>PLAQUE CONSTRUCTEUR MANAGE</t>
  </si>
  <si>
    <t>PLAQUE CONSTRUCTEUR SGCFE SOMME</t>
  </si>
  <si>
    <t>PLAQUE CONSTRUCTEUR CORPET LOUVET TIV</t>
  </si>
  <si>
    <t>PLAQUE CONSTRUCTEUR CORPET-LOUVET</t>
  </si>
  <si>
    <t>PLAQUE CONSTRUCTEUR ROBATEL &amp; BUFFAUD</t>
  </si>
  <si>
    <t>PLAQUE CONSTRUCTEUR HAINE SAINT PIERRE</t>
  </si>
  <si>
    <t>PLAQUE CONSTRUCTEUR CHEMINS DE FER ÉCONOMIQUES SOMME VOITURES</t>
  </si>
  <si>
    <t>PLAQUE CONSTRUCTEUR RhB SLM KROKODIL</t>
  </si>
  <si>
    <t>PLAQUE CONSTRUCTEUR FIVES-LILLE 230T</t>
  </si>
  <si>
    <t>PLAQUE CONSTRUCTEUR MATISA</t>
  </si>
  <si>
    <t>PLAQUE CONSTRUCTEUR RECORD 331</t>
  </si>
  <si>
    <t>PLAQUE CONSTRUCTEUR MTE</t>
  </si>
  <si>
    <t>PLAQUE RÉSEAU NORD</t>
  </si>
  <si>
    <t>PLAQUE RÉSEAU ÉTAT</t>
  </si>
  <si>
    <t>LOGO RÉSEAU FEVE</t>
  </si>
  <si>
    <t>PLAQUE CONSTRUCTEUR BABCOX-WILCOX</t>
  </si>
  <si>
    <t>PLAQUE CONSTRUCTEUR BEASAIN</t>
  </si>
  <si>
    <t>PLAQUE CONSTRUCTEUR BERLIET</t>
  </si>
  <si>
    <t>PLAQUE CONSTRUCTEUR ASEA</t>
  </si>
  <si>
    <t>PLAQUE CONSTRUCTEUR BROWN BOVERI</t>
  </si>
  <si>
    <t>PLAQUE CONSTRUCTEUR SIGG SLM BBC VOITURE FO</t>
  </si>
  <si>
    <t>PLAQUE CONSTRUCTEUR DE DION BOUTON</t>
  </si>
  <si>
    <t>PLAQUE CONSTRUCTEUR BRISSONEAU &amp; LOTZ</t>
  </si>
  <si>
    <t>PLAQUE CONSTRUCTEUR BLANC MISSERON</t>
  </si>
  <si>
    <t>PLAQUE CONSTRUCTEUR PINGUELY</t>
  </si>
  <si>
    <t>PLAQUE CONSTRUCTEUR SAECHSISCHE MASCHINENFABRIK</t>
  </si>
  <si>
    <t>PLAQUE CONSTRUCTEUR LA MEUSE</t>
  </si>
  <si>
    <t>PLAQUE CONSTRUCTEUR ALCO-COOKE</t>
  </si>
  <si>
    <t>PLAQUE CONSTRUCTEUR DECAUVILLE</t>
  </si>
  <si>
    <t>PLAQUE CONSTRUCTEUR GMEINDER</t>
  </si>
  <si>
    <t>PLAQUE CONSTRUCTEUR ÉNERGIE</t>
  </si>
  <si>
    <t>PLAQUE CONSTRUCTEUR MORBIHAN</t>
  </si>
  <si>
    <t>PLAQUE CONSTRUCTEUR PLAQUE CAIL</t>
  </si>
  <si>
    <t>PLAQUE CONSTRUCTEUR EMD GE</t>
  </si>
  <si>
    <t>PLAQUE CONSTRUCTEUR EMD 04 4 0</t>
  </si>
  <si>
    <t>PLAQUE CONSTRUCTEUR BALDWIN BURNAM</t>
  </si>
  <si>
    <t>PLAQUE CONSTRUCTEUR NOYON CUISCARD LASSIGNY</t>
  </si>
  <si>
    <t>PLAQUE RÉSEAU SGCFE SEINE &amp; MARNE</t>
  </si>
  <si>
    <t>PLAQUE CONSTRUCTEUR FAMILLEUREUX TROCHITA</t>
  </si>
  <si>
    <t>PLAQUE CONSTRUCTEUR KITSON MEYER</t>
  </si>
  <si>
    <t>PLAQUE CONSTRUCTEUR BALDWIN</t>
  </si>
  <si>
    <t>PLAQUE CONSTRUCTEUR BALDWIN TROCHITA 01</t>
  </si>
  <si>
    <t>PLAQUE CONSTRUCTEUR HENSCHEL TROCHITA 04</t>
  </si>
  <si>
    <t>PLAQUE CONSTRUCTEUR DAYDÉ PARIS</t>
  </si>
  <si>
    <t>PLAQUE CONSTRUCTEUR HENSCHEL CASSEL</t>
  </si>
  <si>
    <t>PLAQUE CONSTRUCTEUR HENSCHEL 131</t>
  </si>
  <si>
    <t>PLAQUE CONSTRUCTEUR CAIL</t>
  </si>
  <si>
    <t>PLAQUE CONSTRUCTEUR COCKERILL SERAING</t>
  </si>
  <si>
    <t>PLAQUE CONSTRUCTEUR SCHNEIDER</t>
  </si>
  <si>
    <t>PLAQUE CONSTRUCTEUR ABH RENAULT</t>
  </si>
  <si>
    <t>PLAQUE CONSTRUCTEUR SOULÉ</t>
  </si>
  <si>
    <t>PLAQUE CONSTRUCTEUR BILLARD</t>
  </si>
  <si>
    <t>PLAQUE CONSTRUCTEUR AMG 804</t>
  </si>
  <si>
    <t>Plaque CFD AMG 804  en bois découpé au laser. 
Dimension mm x mm.</t>
  </si>
  <si>
    <t>Plaque réseau BALDWIN 01 de la Trochita en bois découpé au laser. Dimension mm x mm.</t>
  </si>
  <si>
    <t>SGCFE SEINE &amp; MARNE LINE PLATE</t>
  </si>
  <si>
    <t>DIESEL 351 BUILDER PLATE</t>
  </si>
  <si>
    <t>MANAGE BUILDER PLATE</t>
  </si>
  <si>
    <t>SGCFE SOMME LINE PLATE</t>
  </si>
  <si>
    <t>CORPET LOUVET TIV BUILDER PLATE</t>
  </si>
  <si>
    <t>CORPET-LOUVET BUILDER PLATE</t>
  </si>
  <si>
    <t>ROBATEL &amp; BUFFAUD BUILDER PLATE</t>
  </si>
  <si>
    <t>HAINE SAINT PIERRE BUILDER PLATE</t>
  </si>
  <si>
    <t>NOYON CUISCARD LASSIGNY  BUILDER PLATE</t>
  </si>
  <si>
    <t>LOGO RHATISCHE BAHN PLATE</t>
  </si>
  <si>
    <t>OLD RHATISCHE BAHN LOGO PLATE</t>
  </si>
  <si>
    <t>MATISA PLATE</t>
  </si>
  <si>
    <t>FRENCH SPEED RECORD 331</t>
  </si>
  <si>
    <t>MTE PLATE</t>
  </si>
  <si>
    <t>NORD LINE PLATE</t>
  </si>
  <si>
    <t>ÉTAT LINE PLATE</t>
  </si>
  <si>
    <t>LOGO FEVE LINE PLATE</t>
  </si>
  <si>
    <t>BABCOX-WILCOX PLATE</t>
  </si>
  <si>
    <t>BEASAIN PLATE</t>
  </si>
  <si>
    <t>BERLIET PLATE</t>
  </si>
  <si>
    <t>ASEA PLATE</t>
  </si>
  <si>
    <t>BROWN BOVERI PLATE</t>
  </si>
  <si>
    <t>SIGG SLM BBC FO PLATE</t>
  </si>
  <si>
    <t>PLAQUE CAIL PLATE</t>
  </si>
  <si>
    <t>FIVES-LILLE BUILDER PLATE</t>
  </si>
  <si>
    <t>MTE  BUILDER PLATE</t>
  </si>
  <si>
    <t>BABCOX-WILCOX  BUILDER PLATE</t>
  </si>
  <si>
    <t>BEASAIN  BUILDER PLATE</t>
  </si>
  <si>
    <t>BERLIET BUILDER  PLATE</t>
  </si>
  <si>
    <t>ASEA BUILDER  PLATE</t>
  </si>
  <si>
    <t>BROWN BOVERI BUILDER  PLATE</t>
  </si>
  <si>
    <t>SIGG SLM BBC FO BUILDER  PLATE</t>
  </si>
  <si>
    <t>DE DION BOUTON BUILDER  PLATE</t>
  </si>
  <si>
    <t>BRISSONEAU &amp; LOTZ BUILDER  PLATE</t>
  </si>
  <si>
    <t>BLANC MISSERON BUILDER  PLATE</t>
  </si>
  <si>
    <t>PINGUELY BUILDER  PLATE</t>
  </si>
  <si>
    <t>SAECHSISCHE MASCHINENFABRIK  BUILDER PLATE</t>
  </si>
  <si>
    <t>PITHIVIERS LINE PLATE</t>
  </si>
  <si>
    <t>PLAQUE RÉSEAU PITHIVIERS</t>
  </si>
  <si>
    <t>LA MEUSE BUILDER  PLATE</t>
  </si>
  <si>
    <t>ALCO-COOKE BUILDER  PLATE</t>
  </si>
  <si>
    <t>DECAUVILLE BUILDER  PLATE</t>
  </si>
  <si>
    <t>GMEINDER BUILDER  PLATE</t>
  </si>
  <si>
    <t>ÉNERGIE BUILDER  PLATE</t>
  </si>
  <si>
    <t>MORBIHAN BUILDER  PLATE</t>
  </si>
  <si>
    <t>PLAQUE CAIL BUILDER  PLATE</t>
  </si>
  <si>
    <t>BALDWIN BURNAM BUILDER  PLATE</t>
  </si>
  <si>
    <t>ALCO 36196 BUILDER  PLATE</t>
  </si>
  <si>
    <t>Plaque NOYON CUISCARD LASSIGNY en bois découpé au laser. Dimension : 220 mm x 80 mm.</t>
  </si>
  <si>
    <t>NOYON CUISCARD LASSIGNY  builder plate, ready to use laser cut piece. Size : 220 mm x 80 mm.</t>
  </si>
  <si>
    <t>Plaque constructeur MATISA en bois découpé au laser. 
Dimension :</t>
  </si>
  <si>
    <t xml:space="preserve">MATISA builder plate, ready to use laser cut piece. Size : </t>
  </si>
  <si>
    <t>Plaque constructeur MTE en bois découpé au laser. 
Dimension :</t>
  </si>
  <si>
    <t>Plaque réseau NORD en bois découpé au laser. 
Dimension :</t>
  </si>
  <si>
    <t>Plaque réseau ÉTAT en bois découpé au laser. 
Dimension :</t>
  </si>
  <si>
    <t>Plaque RÉSEAU FEVE en bois découpé au laser. 
Dimension :</t>
  </si>
  <si>
    <t>Plaque constructeur BABCOX-WILCOX en bois découpé au laser. 
Dimension :</t>
  </si>
  <si>
    <t>Plaque constructeur BEASAIN en bois découpé au laser. 
Dimension :</t>
  </si>
  <si>
    <t>Plaque constructeur BERLIET en bois découpé au laser. 
Dimension :</t>
  </si>
  <si>
    <t>Plaque constructeur ASEA en bois découpé au laser. 
Dimension :</t>
  </si>
  <si>
    <t>Plaque constructeur BROWN BOVERI en bois découpé au laser. 
Dimension :</t>
  </si>
  <si>
    <t>Plaque constructeur SIGG SLM BBC en bois découpé au laser. 
Dimension :</t>
  </si>
  <si>
    <t>Actual RhB logo plate. Size : 190 x 60 mm</t>
  </si>
  <si>
    <t>CHEMINS de FER ÉCONOMIQUES line plate, ready to use laser cut piece. Size : 220 mm x 80 mm.</t>
  </si>
  <si>
    <t>Plaque BALDWIN-BURNAM en bois découpé au laser. 
Dimension mm x mm.</t>
  </si>
  <si>
    <t>Plaque ALCO 36196  en bois découpé au laser. 
Dimension mm x mm.</t>
  </si>
  <si>
    <t>Plaque EMD 0-4-4-0 en bois découpé au laser. 
Dimension mm x mm.</t>
  </si>
  <si>
    <t>Plaque constructeur CAIL en bois découpé au laser. 
Dimension mm x mm.</t>
  </si>
  <si>
    <t>Plaque EMD GE en bois découpé au laser. Dimension mm x mm.</t>
  </si>
  <si>
    <t>Plaque FRANCO-BELGE en bois découpé au laser. 
Dimension mm x mm.</t>
  </si>
  <si>
    <t>TRESTLE BRIDGE SAVANNAH HO READY TO USE</t>
  </si>
  <si>
    <t>TRESTLE BRIDGE BLOSSOM HO MINE READY TO USE</t>
  </si>
  <si>
    <t>TRESTLE BRIDGE ANIMAS O READY TO USE</t>
  </si>
  <si>
    <t>TRESTLE BRIDGE ANTONITO O READY TO USE</t>
  </si>
  <si>
    <t>TRESTLE BRIDGE CHAMA O READY TO USE</t>
  </si>
  <si>
    <t>TRESTLE BRIDGE COHAHUILA O READY TO USE</t>
  </si>
  <si>
    <t>TRESTLE BRIDGE LOMA O READY TO USE</t>
  </si>
  <si>
    <t>TRESTLE BRIDGE PAGOSA O READY TO USE</t>
  </si>
  <si>
    <t>TRESTLE BRIDGE SALT CHUCK O READY TO USE</t>
  </si>
  <si>
    <t>TRESTLE BRIDGE SAVANNAH O READY TO USE</t>
  </si>
  <si>
    <t>TRESTLE BRIDGE SILVERTON O READY TO USE</t>
  </si>
  <si>
    <t>TRESTLE BRIDGE TOLTEC O READY TO USE</t>
  </si>
  <si>
    <t>PONT à TRÉTEAUX SAVANNAH HO MONTÉ PEINT</t>
  </si>
  <si>
    <t>PONT à TRÉTEAUX LOMA O MONTÉ PEINT</t>
  </si>
  <si>
    <t>PONT à TRÉTEAUX SALT CHUCK O MONTÉ PEINT</t>
  </si>
  <si>
    <t xml:space="preserve">PONT à TRÉTEAUX PAGOSA O MONTÉ </t>
  </si>
  <si>
    <t xml:space="preserve">PONT à TRÉTEAUX SAVANNAH O MONTÉ </t>
  </si>
  <si>
    <t>PONT à TRÉTEAUX SILVERTON O MONTÉ</t>
  </si>
  <si>
    <t xml:space="preserve">PONT à TRÉTEAUX TOLTEC O MONTÉ </t>
  </si>
  <si>
    <t>PONT à TRÉTEAUX ANTONITO O MONTÉ</t>
  </si>
  <si>
    <t>PONT à TRÉTEAUX ANIMAS O MONTÉ</t>
  </si>
  <si>
    <t xml:space="preserve">PONT à TRÉTEAUX CHAMA O MONTÉ </t>
  </si>
  <si>
    <t>PONT à TRÉTEAUX COHAHUILA O MONTÉ</t>
  </si>
  <si>
    <t>FRANCO-BELGE builder plate, ready to use laser cut piece. Size mm x mm.</t>
  </si>
  <si>
    <t>CAIL builder plate, ready to use laser cut piece. Size mm x mm.</t>
  </si>
  <si>
    <t>EMD-GE builder plate, ready to use laser cut piece. Size mm x mm.</t>
  </si>
  <si>
    <t>EMD 0-4-4-0 builder plate, ready to use laser cut piece. Size mm x mm.</t>
  </si>
  <si>
    <t>BALDWIN-BURNAM builder plate, ready to use laser cut piece. Size mm x mm.</t>
  </si>
  <si>
    <t>ALCO 36196 builder plate, ready to use laser cut piece. Size mm x mm.</t>
  </si>
  <si>
    <t xml:space="preserve">MTE builder plate, ready to use laser cut piece. Size : </t>
  </si>
  <si>
    <t xml:space="preserve">NORD LINE plate, ready to use laser cut piece. Size : </t>
  </si>
  <si>
    <t xml:space="preserve">ÉTAT LINE plate, ready to use laser cut piece. Size : </t>
  </si>
  <si>
    <t xml:space="preserve">FEVE LINE plate, ready to use laser cut piece. Size : </t>
  </si>
  <si>
    <t xml:space="preserve">BABCOX-WILCOX builder plate, ready to use laser cut piece. Size : </t>
  </si>
  <si>
    <t xml:space="preserve">BEASAIN builder plate, ready to use laser cut piece. Size : </t>
  </si>
  <si>
    <t xml:space="preserve">BERLIET builder plate, ready to use laser cut piece. Size : </t>
  </si>
  <si>
    <t xml:space="preserve">ASEA builder plate, ready to use laser cut piece. Size : </t>
  </si>
  <si>
    <t xml:space="preserve">BROWN BOVERI builder plate, ready to use laser cut piece. Size : </t>
  </si>
  <si>
    <t xml:space="preserve">SIGG SLM BBC builder plate, ready to use laser cut piece. Size : </t>
  </si>
  <si>
    <t>PONT ARCHE en PLÂTRE MOULÉ EN PLÂTRE</t>
  </si>
  <si>
    <t>34 FURKA OBERALP GENUINE POSTERS</t>
  </si>
  <si>
    <r>
      <t>﻿</t>
    </r>
    <r>
      <rPr>
        <sz val="9"/>
        <color rgb="FF000000"/>
        <rFont val="Verdana"/>
      </rPr>
      <t xml:space="preserve">Pont-Arche plein en plâtre moulé. Dimensions : 250 x 127 x 52  </t>
    </r>
    <r>
      <rPr>
        <sz val="9"/>
        <color rgb="FF000000"/>
        <rFont val="Menlo Bold"/>
      </rPr>
      <t>∅</t>
    </r>
    <r>
      <rPr>
        <sz val="9"/>
        <color rgb="FF000000"/>
        <rFont val="Verdana"/>
      </rPr>
      <t xml:space="preserve"> Arche 225.</t>
    </r>
  </si>
  <si>
    <t>350-04</t>
  </si>
  <si>
    <t>MONTAGE &amp; PEINTURE DU COUVERT CP</t>
  </si>
  <si>
    <t>7 AÉRATEURS de TOIT en LAITON pour VOITURES à VOIE ÉTROITE</t>
  </si>
  <si>
    <t>KIT ABRIS de QUAI TYPE ST ANDRÉ en BOIS HOm</t>
  </si>
  <si>
    <t>KIT ABRIS de QUAI BARRÊME en BÉTON HOm</t>
  </si>
  <si>
    <t>KIT RÉSERVOIR D'EAU CP PUGET-THÉNIERS HOm</t>
  </si>
  <si>
    <t>KIT SUPERDÉTAILLAGE pour les GARES CP TYPE 2 et 3 HOm</t>
  </si>
  <si>
    <t>MODULE GARE CP de BARRÊME PATINÉ en BOÎTE BOIS</t>
  </si>
  <si>
    <t>230T O FIVES-LILLE  RÉSEAU BRETON SEMI MONTÉE</t>
  </si>
  <si>
    <t xml:space="preserve">230T O FIVES-LILLE  RÉSEAU CFBS MONTÉE </t>
  </si>
  <si>
    <t>OPTION DCC SONORE pour 230T O à INSTALLER AU MONTAGE</t>
  </si>
  <si>
    <t>PATINE pour 230T O sur TOUS LES MODÈLES MONTÉS</t>
  </si>
  <si>
    <t>JUPES LAITON pour 030 pour COMPLÉTER LA PREMIÈRE OU SECONDE SÉRIE</t>
  </si>
  <si>
    <t>KIT EN BOIS : 16 FERS à CHEVAL O</t>
  </si>
  <si>
    <t>KIT EN BOIS : 1 ÉTABLI O</t>
  </si>
  <si>
    <t>KIT EN BOIS : 4 CAGEOTS O</t>
  </si>
  <si>
    <t>KIT EN BOIS : 2 RADIOS O</t>
  </si>
  <si>
    <t>KIT EN BOIS : 13 PIÈCES AUTOMOBILE O</t>
  </si>
  <si>
    <t>KIT EN BOIS : 1 CHARRIOT US O</t>
  </si>
  <si>
    <t>KIT EN BOIS : 2 FAUTEUILS à BASCULE O</t>
  </si>
  <si>
    <t>KIT EN BOIS : 4 CHAISES O</t>
  </si>
  <si>
    <t>KIT EN BOIS : 2 ÉCHELLES O</t>
  </si>
  <si>
    <t>KIT EN BOIS : 10 ÉCLISSES O</t>
  </si>
  <si>
    <t>KIT EN BOIS : 1 PLACARD à OUTILS SUSPENDU O</t>
  </si>
  <si>
    <t>KIT EN BOIS : 2 ÉCHELLES PLATES O</t>
  </si>
  <si>
    <t>KIT EN BOIS : 1 TABLE O</t>
  </si>
  <si>
    <t>KIT EN BOIS : 4 PORTES de GARAGE O</t>
  </si>
  <si>
    <t>KIT EN BOIS : 2 DIABLES O</t>
  </si>
  <si>
    <t>KIT EN BOIS : 2 CHARIOTS de QUAI 0</t>
  </si>
  <si>
    <t>KIT EN BOIS : 2 ENSEMBLE de BAGAGES O</t>
  </si>
  <si>
    <t>KIT EN BOIS : 1 CHARRIOT US HO</t>
  </si>
  <si>
    <t>KIT EN BOIS : 2 ÉCHELLES PLATES HO</t>
  </si>
  <si>
    <t>KIT EN BOIS : 1 ÉTABLI HO</t>
  </si>
  <si>
    <t>KIT EN BOIS : 6 CADRES à AFFICHE HO</t>
  </si>
  <si>
    <t>KIT EN LAITON : 2 BANCS TRIPLES en FONTE HO</t>
  </si>
  <si>
    <t>Voiture mixte première et seconde classes du Sud France / CP Desouches &amp; David Om (43,5 ème), avec châssis et boggies en laiton avec roues conformes à l'original, caisse et  toiture en bois en contreplaqué fin. Aménagements intérieurs très complets avec sièges bois avec poignées laiton. Tampons et choquelles en laiton et boîtier NEM pour les têtes d'attelage. Décalcomanies reproduisant 6 versions de différentes époques selon votre choix (à préciser à la commande). Dimensions de la caisse : 283 x 60 x 76 mm.</t>
  </si>
  <si>
    <t>Voiture seconde classe Sud France Desouches &amp; David Om (43,5 ème),châssis et boggies en laiton avec roues conformes à l'original et  caisse et toiture en bois en contreplaqué fin. Aménagements intérieurs très complets selon modèle avec sièges bois avec poignées laiton et sièges cuir (pièces moulées) avec piètement tourné. Tampons et choquelles en laiton et boîtier NEM pour les têtes d'attelage. Dimensions de la caisse : 283 x 60 x 76 mm. Décalcomanies reproduisant 6 versions de différentes époques  (à préciser à la commande).</t>
  </si>
  <si>
    <t>Fourgon mixte seconde classe Sud France Desouches &amp; David Om (43,5 ème), châssis et boggies en laiton avec roues conformes à l'original et caisse et  toiture en bois en contreplaqué fin. Aménagements intérieurs très complets avec sièges bois avec poignées laiton. Nombreux accessoires de décoration, tampons et choquelles en laiton et boîtier NEM pour les têtes d'attelage. Décalcomanies reproduisant 6 versions de différentes époques  (à préciser à la commande). Dimensions de la caisse : 283 x 60 x 76 mm.</t>
  </si>
  <si>
    <t>315-04</t>
  </si>
  <si>
    <t>315-03</t>
  </si>
  <si>
    <t>315-02</t>
  </si>
  <si>
    <t>315-01</t>
  </si>
  <si>
    <t>DÉCALCOMANIE FERROCARRILES ARGENTINOS O</t>
  </si>
  <si>
    <t>720-05</t>
  </si>
  <si>
    <t>370-03</t>
  </si>
  <si>
    <t>SET AFFICHES "DÉFENSES TRAVERSER VOIES"</t>
  </si>
  <si>
    <t>370-04</t>
  </si>
  <si>
    <t>370-05</t>
  </si>
  <si>
    <t>370-06</t>
  </si>
  <si>
    <t>610-05</t>
  </si>
  <si>
    <t>KIT 130 CORPET LOUVET CFBS</t>
  </si>
  <si>
    <t>620-10</t>
  </si>
  <si>
    <t>620-11</t>
  </si>
  <si>
    <t>SET AFFICHES NOMS de GARE CP PETITES</t>
  </si>
  <si>
    <t>8 ATTELAGES à CHAÎNES</t>
  </si>
  <si>
    <t>8 BUFFER &amp; CHAIN COUPLERS BRASS KIT</t>
  </si>
  <si>
    <t>8 ATTELAGES à CHAÎNES EN LAITON À MONTER</t>
  </si>
  <si>
    <t>8 attelages à chaînes pour les voitures et wagons de la Trochita en O. Notice de montage illustrée avec photos et schémas.</t>
  </si>
  <si>
    <t>Wagons tombereau à bords hauts au 48 ème, avec châssis laiton boggies Archbar laiton, attelages Kadee N° 5 et roues nickelées à l'échelle. 160 x 36,5 x 38 mm (Hors boggie &amp; hors tampon).Livré avec volant de commande du frein manuel et décalcomanies des chemins de fer argentins et 4 numérotation possibles. Décoration conforme à l'original, patine légère.</t>
  </si>
  <si>
    <t>Wagons tombereau à bords bas au 48 ème, avec châssis laiton, boggies Archbar laiton, attelages Kadee N° 5 et roues nickelées à l'échelle. 160 x 22,5 x 38 mm (Hors boggie &amp; hors tampon). Livré avec volant de commande du frein manuel et décalcomanies des chemins de fer argentins et 4 numérotation possibles. Décoration conforme à l'original, patine légère.</t>
  </si>
  <si>
    <t>Wagon Couvert ex Wagons à Bestiaux au 48 ème, avec châssis laiton, boggies Archbar laiton, attelages Kadee N° 5 et roues nickelées à l'échelle. 160 x 46 x 38 mm (Hors boggie &amp; hors tampon). Livré avec volant de commande du frein manuel et décalcomanies des chemins de fer argentins et 4 numérotation possibles. Décoration conforme à l'original, patine légère.</t>
  </si>
  <si>
    <t xml:space="preserve">TROCHITA LOW SIDE GONDOLA </t>
  </si>
  <si>
    <t>Fourgon au 48 ème, avec châssis laiton, boggies Commonwealth laiton, attelages Kadee N° 5 et roues nickelées à l'échelle. 208 x 40 x 50 mm (Hors boggie &amp; hors tampon). Livré avec volant de commande du frein manuel et décalcomanies des chemins de fer argentins et 4 numérotation possibles. Décoration conforme à l'original, patine légère.</t>
  </si>
  <si>
    <t>Wagons plat long au 48 ème, avec châssis laiton boggies Archbar laiton, attelages Kadee N° 5 et roues nickelées à l'échelle. 205 x 38 x 6,5 mm (Hors boggie &amp; hors tampon).Livré avec volant de commande du frein manuel et décalcomanies des chemins de fer argentins et 4 numérotation possibles. Décoration conforme à l'original, patine légère.</t>
  </si>
  <si>
    <t>Wagons plat court au 48 ème, avec châssis laiton boggies Archbar laiton, attelages Kadee N° 5 et roues nickelées à l'échelle. 160 x 38 x 6,5 mm (Hors boggie &amp; hors tampon).Livré avec volant de commande du frein manuel et décalcomanies des chemins de fer argentins et 4 numérotation possibles. Décoration conforme à l'original, patine légère.</t>
  </si>
  <si>
    <t>KIT BOGGIES ARCHBAR ORIGINALES TROCHITA  LAITON Oe</t>
  </si>
  <si>
    <t>KIT BOGGIES  ORIGINALES TROCHITA COMMONWEALTH LAITON Oe</t>
  </si>
  <si>
    <t>KIT 2 BOGGIES KIT TROCHITA BOIS ARCHBAR  ORIGINALES TROCHITA Oe</t>
  </si>
  <si>
    <t>KIT 2 BOGGIES KIT TROCHITA BOIS  ORIGINALES TROCHITA COMMONWEALTH Oe</t>
  </si>
  <si>
    <t>GRUE à EAU TROCHITA O TYPE MAITEN OU ESQUEL</t>
  </si>
  <si>
    <t>4 essieux Atlas pour boggies Archbar Microtrains Line pour remplacer les roues en plastique de ces dernières par des roues en métal. Ne convient pas pour les boggies Commonwealth.</t>
  </si>
  <si>
    <t>4 Atlas Hoe axles with metal wheels to replace plastic wheels in Archbar Trucks. Doesn't fit Commonwealth Micro Trans tucks.</t>
  </si>
  <si>
    <t>I ARCHBAR TROCHITA TRUCK BRASS KIT</t>
  </si>
  <si>
    <t>I COMMONWEALTH TROCHITA TRUCK BRASS KIT</t>
  </si>
  <si>
    <t>I ORIGINAL ARCHBAR TROCHITA TRUCK BRASS KIT</t>
  </si>
  <si>
    <t>I ORIGINAL COMMONWEALTH TROCHITA TRUCK BRASS KIT</t>
  </si>
  <si>
    <t xml:space="preserve">On30 4 axles with 4 holes Trochita scaled wheels Ø 10,5 mm with four holes </t>
  </si>
  <si>
    <t>SAN JUAN CAR Cie C80 C-16 9 1/2" AIR PUMP</t>
  </si>
  <si>
    <t>KIT  SYSTÈME de FREIN  ORIGINAL TROCHITA  Oe (RÉSERVOIR ET POMPE À AIR)</t>
  </si>
  <si>
    <t>RÉSERVOIR ET POMPE À AIR de FREIN Oe</t>
  </si>
  <si>
    <t xml:space="preserve">20 AXLES WITH TROCHITA WHEELS </t>
  </si>
  <si>
    <t xml:space="preserve">20 AXLES WITH TROCHITA Ø 10,5 mm WHEELS </t>
  </si>
  <si>
    <t>20 ESSIEUX NICKELÉS Ø 10,5 mm TROCHITA AVEC ROUES Oe</t>
  </si>
  <si>
    <t>20 essieux avec roues Ø 10,5 mm ajourées en Oe.</t>
  </si>
  <si>
    <t xml:space="preserve">On30 20 axles with 4 holes Trochita scaled wheels Ø 10,5 mm with four holes </t>
  </si>
  <si>
    <t>HO TROCHITA WATER CRANE PLASTIC KIT</t>
  </si>
  <si>
    <t>HO ORIGINAL TROCHITA WATER CRANE PLASTIC KIT</t>
  </si>
  <si>
    <t>HOe LUGGAGE CAR TROCHITA KIT</t>
  </si>
  <si>
    <t>HOe BOX CAR TROCHITA KIT</t>
  </si>
  <si>
    <t>HOe IDLER FLAT CAR TROCHITA KIT</t>
  </si>
  <si>
    <t>HOe HIGH SIDE GONDOLA CAR TROCHITA KIT</t>
  </si>
  <si>
    <t>HOe LOW SIDE GONDOLA CAR TROCHITA KIT</t>
  </si>
  <si>
    <t>HO ARGENTINIAN FERROCARRILES DECALS</t>
  </si>
  <si>
    <t>HO ORIGINAL ARGENTINIAN FERROCARRILES DECALS FOR 4 COACHES &amp; CARS</t>
  </si>
  <si>
    <t>HOe MICRO TRAINS LINE ARCHBAR TRUCKS FOR TROCHITA CARS</t>
  </si>
  <si>
    <t>HOe MICRO TRAINS LINE ARCHBAR TRUCKS</t>
  </si>
  <si>
    <t>HOe MICRO TRAINS LINE COMMONWEALTH TRUCKS</t>
  </si>
  <si>
    <t>HOe ORIGINAL IDLER FLAT CAR TROCHITA KIT</t>
  </si>
  <si>
    <t>HOe ORIGINAL BOX CAR TROCHITA KIT</t>
  </si>
  <si>
    <t>HOe ORIGINAL HIGH SIDE GONDOLA CAR TROCHITA KIT</t>
  </si>
  <si>
    <t>Hoe ORIGINAL LOW SIDE GONDOLA CAR TROCHITA KIT</t>
  </si>
  <si>
    <t>4 ATLAS HOe METAL AXLES &amp; WHEELS FOR 185-02</t>
  </si>
  <si>
    <t>MODIFIED FRAME + ARCHBAR TRUCKS FOR FIRST TROCHITA SERIE HOe CARS</t>
  </si>
  <si>
    <t>COMPLETELY MODIFIED FRAME + ARCHBAR TRUCKS FOR FIRST TROCHITA SERIE HOe CARS</t>
  </si>
  <si>
    <t>MODIFIED FRAME + COMMONWEALTH TRUCKS FOR FIRST TROCHITA SERIE HOe COACHES</t>
  </si>
  <si>
    <t>4 ESSIEUX  AVEC ROUES MÉTAL ATLAS pour TROCHITA ARCHBAR HOe</t>
  </si>
  <si>
    <t>CHASSIS MODIFIÉ WAGONS HOe + BOGGIES ARCHBAR POUR KIT DE PREMIÈRE SÉRIE</t>
  </si>
  <si>
    <t>CHASSIS MODIFIÉ VOITURE HOe + BOGGIES COMMONWEALTH POUR KIT DE TROCHITA PREMIÈRE SÉRIE</t>
  </si>
  <si>
    <t>TROCHITA INTERIORS CHAIRS SECOND CLASS WOODEN KIT</t>
  </si>
  <si>
    <t>TROCHITA INTERIORS CHAIRS SECOND CLASS WOODEN KIT TO FIT 160-02</t>
  </si>
  <si>
    <t>SIÈGES 2 HOe SECONDE</t>
  </si>
  <si>
    <t>TROCHITA INTERIORS CHAIRS FIRST CLASS WOODEN KIT TO FIT 160-01</t>
  </si>
  <si>
    <t>HO ARGENTINIAN FERROCARRILES LOGO ONLY  DECALS</t>
  </si>
  <si>
    <t>DÉCALCOMANIE LOGO FERROCARRILES ARGENTINOS HO</t>
  </si>
  <si>
    <t>2 x 5 COULEURS DÉCALCOMANIE FERROCARRILES ARGENTINOS HO</t>
  </si>
  <si>
    <t>HOe HENSCHEL 2-8-2 TROCHITA STEAMER</t>
  </si>
  <si>
    <t>HOe HENSCHEL 2-8-2 TROCHITA STEAMER WITH KATO MECHANISM</t>
  </si>
  <si>
    <t>Kit en O de la grue à eau orientable de la Trochita en 3 pièces en plastique.</t>
  </si>
  <si>
    <t>Kit en HO de la grue à eau orientable de la Trochita en 3 pièces en plastique.</t>
  </si>
  <si>
    <t>Jeu de décalcomanies en O des Chemins de Fers Argentins de la Trochita pour 2 numérotations de voitures de I et 2 de II classes et pour 4 wagons marchandises.</t>
  </si>
  <si>
    <t>Jeu de décalcomanies en HO des Chemins de Fers Argentins de la Trochita pour 2 numérotations de voitures de I et 2 de II classes et pour 4 wagons marchandises.</t>
  </si>
  <si>
    <t>Chargement de 6 fûts et 6 tonneaux en métal blanc brut en HO.</t>
  </si>
  <si>
    <t>CHARGEMENT de 6 FÛTS de 6 &amp; TONNEAUX en MÉTAL BLANC HO</t>
  </si>
  <si>
    <t>HO WHITE METAL BARRELS &amp; DRUMS</t>
  </si>
  <si>
    <t>HO WHITE METAL 6 BARRELS &amp; 6 DRUMS</t>
  </si>
  <si>
    <t>600 x 400 x 250 mm TROCHITA CERRO MESA SCENERY</t>
  </si>
  <si>
    <t>MODULE CERRO MESA 600 x 400 x 250 mm</t>
  </si>
  <si>
    <t>TROCHITA CERRO MESA SCENERY</t>
  </si>
  <si>
    <t>MODULE CERRO MESA TROCHITA</t>
  </si>
  <si>
    <t>HOe HENSCHEL 2-8-2 WEATHERED TROCHITA STEAMER</t>
  </si>
  <si>
    <t>HOe HENSCHEL 2-8-2 WEATHERED TROCHITA STEAMER WITH KATO MECHANISM</t>
  </si>
  <si>
    <t>KIT VOITURE 203 PROVINCIAL HOm</t>
  </si>
  <si>
    <t>KIT VOITURE 214 PROVINCIAL HOm</t>
  </si>
  <si>
    <t>KIT VOITURE 211 PROVINCIAL HOm</t>
  </si>
  <si>
    <t>KIT FOURGON 208 PROVINCIAL HOm</t>
  </si>
  <si>
    <t>PROVINCIAL OF BUENOS AIRES 211 COACH KIT</t>
  </si>
  <si>
    <t>PROVINCIAL OF BUENOS AIRES 214 COACH KIT</t>
  </si>
  <si>
    <t>PROVINCIAL OF BUENOS AIRES 208 COACH &amp; LUGGAGE VAN KIT</t>
  </si>
  <si>
    <t>HOm PROVINCIAL OF BUENOS AIRES 203 COACH KIT</t>
  </si>
  <si>
    <t>HOm PROVINCIAL OF BUENOS AIRES 211 COACH KIT</t>
  </si>
  <si>
    <t>HOm PROVINCIAL OF BUENOS AIRES 214 COACH KIT</t>
  </si>
  <si>
    <t>HOm PROVINCIAL OF BUENOS AIRES 208 COACH &amp; LUGGAGE VAN KIT</t>
  </si>
  <si>
    <t>KIT VOITURE MIXTE PREMIÈRE SECONDE Om</t>
  </si>
  <si>
    <t>SECOND CLASS CP Om KIT</t>
  </si>
  <si>
    <t>II/I CLASS CP Om KIT</t>
  </si>
  <si>
    <t>II/LUGGAGE VAN CP Om KIT</t>
  </si>
  <si>
    <t>SECOND CLASS CP Om READY TO GO</t>
  </si>
  <si>
    <t>II/I CLASS CP Om READY TO GO</t>
  </si>
  <si>
    <t>II/LUGGAGE VAN CP Om READY TO GO</t>
  </si>
  <si>
    <t>Om CP SECOND CLASS  +  II/I CLASS + II/LUGGAGE VAN KITS</t>
  </si>
  <si>
    <t>ENSEMBLE de 3 Kits Om des CHEMINS de FER DE PROVENCE I, II et FOURGON</t>
  </si>
  <si>
    <t>Om CP SECOND CLASS  +  II/I CLASS + II/LUGGAGE VAN KITS SET</t>
  </si>
  <si>
    <t>VOITURE CP Om SECONDE MONTÉE</t>
  </si>
  <si>
    <t>VOITURE CP Om MIXTE MONTÉE</t>
  </si>
  <si>
    <t>FOURGON CP Om MONTÉE</t>
  </si>
  <si>
    <t>Om CP SECOND CLASS  +  II/I CLASS + II/LUGGAGE VAN READY TO GO MODELS</t>
  </si>
  <si>
    <t>Om CHEMINS DE FER DE PROVENCE  SECOND CLASS  +  II/I CLASS + II/LUGGAGE VAN READY TO GO MODELS SET</t>
  </si>
  <si>
    <t>SECOND CLASS CHEMINS DE FER DE PROVENCE Om READY TO GO</t>
  </si>
  <si>
    <t>II/I CLASS CHEMINS DE FER DE PROVENCE Om READY TO GO</t>
  </si>
  <si>
    <t>II/LUGGAGE VAN CHEMINS DE FER DE PROVENCE Om READY TO GO</t>
  </si>
  <si>
    <t>Fourgon mixte seconde classe Sud France Desouches &amp; David Om (43,5 ème), kit de 350 pièces composé d'un châssis et de boggies en laiton avec roues conformes à l'original et d'une caisse et d'une toiture en bois en contreplaqué fin. Aménagements intérieurs très complets avec sièges bois avec poignées laiton. Nombreux accessoires de décoration, tampons et choquelles en laiton et boîtier NEM pour les têtes d'attelage. Décalcomanies reproduisant 6 versions de différentes époques. Dimensions de la caisse : 283 x 60 x 76 mm. Livret de montage complet avec schémas et photos</t>
  </si>
  <si>
    <t>Voiture mixte première et seconde classes du Sud France / CP Desouches &amp; David Om (43,5 ème), kit de 350 pièces composé d'un châssis et de boggies en laiton avec roues conformes à l'original  et d'une caisse et d'une toiture en bois en contreplaqué fin. Aménagements intérieurs très complets avec sièges bois avec poignées laiton. Tampons et choquelles en laiton et boîtier NEM pour les têtes d'attelage. Décalcomanies reproduisant 6 versions de différentes époques. Dimensions de la caisse : 283 x 60 x 76 mm. Livret de montage complet avec schémas et photos</t>
  </si>
  <si>
    <t>Seconde, Mixte et fourgon montés en finition Aubertrain LG. Fourni avec fiche historique et aquarelles des trois voitures montées en finition de votre choix. Livré en boîtes bois individuelles.</t>
  </si>
  <si>
    <t>BOX CAR CP Om BRASS &amp; WOOD KIT</t>
  </si>
  <si>
    <t>BOX CAR CHEMINS DE FER DE PROVENCE Om BRASS &amp; WOOD KIT</t>
  </si>
  <si>
    <t>KIT COUVERT PROVENCE LAITON &amp; BOIS Om</t>
  </si>
  <si>
    <t>Om Box car kit in brass and laser cut plywood sides. 80 parts. Original metal and styrene wheels. Functional sliding door.  Decals included for 6 different versions in different periods. Complete nicely illustrated instructions in french. Overall sizes : 149,20 x 72,4 x 56.</t>
  </si>
  <si>
    <t>Om Box car assembled and painted in brass and laser cut plywood sides. Original metal and styrene wheels. Functional sliding door. Decals included for 6 different versions in different periods. Ready to go.  Overall sizes : 149,20 x 72,4 x 56.</t>
  </si>
  <si>
    <t>BOX CAR CP Om BRASS &amp; WOOD READY TO GO</t>
  </si>
  <si>
    <t>BOX CAR CHEMINS DE FER DE PROVENCE Om BRASS &amp; WOOD READY TO GO</t>
  </si>
  <si>
    <t xml:space="preserve">I, II/I and II/Luggage van ready to go. Aubertrain LG Finish. Individual wood boxes. Original CP or SF painting scheme on demand included. </t>
  </si>
  <si>
    <t>VOITURE CP Om MIXTE MONTÉE PEINTE</t>
  </si>
  <si>
    <t>FOURGON CP Om MONTÉE PEINTE</t>
  </si>
  <si>
    <t>VOITURE CP Om SECONDE MONTÉE PEINTE</t>
  </si>
  <si>
    <t>CP COACHES 2 TRUCKS BRASS KIT</t>
  </si>
  <si>
    <t>CHEMINS DE FER DE PROVENCE COACHES PAIR OF TRUCKS BRASS KIT</t>
  </si>
  <si>
    <t>ASSEMBLY CP COACHES 2 TRUCKS BRASS KIT</t>
  </si>
  <si>
    <t>ASSEMBLY CP BOX CAR BRASS FRAME  KIT</t>
  </si>
  <si>
    <t>ASSEMBLY CP COACHES FRAME BRASS KIT</t>
  </si>
  <si>
    <t>4 BUFFER &amp; CHAIN COUPLERS KIT</t>
  </si>
  <si>
    <t>CP COACH (II, I/II OR II/LV) ASSEMBLY</t>
  </si>
  <si>
    <t>CHEMINS DE FER DE PROVENCE COACH (II, I/II OR II/LV) ASSEMBLY</t>
  </si>
  <si>
    <t>3 BUFFER &amp; CHAIN COUPLERS for 2 CHEMINS DE FER DE PROVENCE COACHES</t>
  </si>
  <si>
    <t>ASSEMBLY CHEMINS DE FER DE PROVENCE COACHES FRAME BRASS KIT</t>
  </si>
  <si>
    <t>ASSEMBLY CHEMINS DE FER DE PROVENCE BOX CAR BRASS FRAME  KIT</t>
  </si>
  <si>
    <t xml:space="preserve">2 PAIRS CP COACHES AXLES &amp; WHEELS </t>
  </si>
  <si>
    <t xml:space="preserve">2 PAIRS CHEMINS DE FER DE PROVENCE COACHES AXLES &amp; WHEELS </t>
  </si>
  <si>
    <t>II OR III CLASS 12 + 4 INTERIORS WOOD CHAIRS KIT</t>
  </si>
  <si>
    <t>II OR III CLASS INTERIORS12 + 4 CHAIRS WITH BRASS GRAB HANDLES</t>
  </si>
  <si>
    <t>ENSEMBLE de SIÈGES en BOIS de II ou III CLASSES AVEC RAMBARDES EN LAITON</t>
  </si>
  <si>
    <t>12 twin and 4 single wood chairs kit with 16 brass grab handles. Fit for Om coaches. Twin chairs : 20 x 18 x 26 mm, Single, 10 x 18 x 13 mm.</t>
  </si>
  <si>
    <t>KIT de 16 SIÈGES II/III EN BOIS</t>
  </si>
  <si>
    <t>Paire de Boggie à l'écartement Om de nos 3 voitures des Chemins de fer de Provence assemblée, peinte et prête à l'usage.</t>
  </si>
  <si>
    <t>Chemins de fer de Provence 43,5e pair of trucks  with frame, 4 axles &amp; 8 wheels ready to go.</t>
  </si>
  <si>
    <t>COUVERT CP MONTÉ &amp; PEINT HOm BRUN WAGON</t>
  </si>
  <si>
    <t>COUVERT CP HOm BRUN WAGON</t>
  </si>
  <si>
    <t>COUVERT CP HOm GRIS &amp; NOIR</t>
  </si>
  <si>
    <t>COUVERT CP MONTÉ &amp; PEINT HOm GRIS &amp; NOIR</t>
  </si>
  <si>
    <t>7 BRASS O ROOF VENTILATORS</t>
  </si>
  <si>
    <t>7 BRASS O ROOF VENTILATORS FOR Om COACHES</t>
  </si>
  <si>
    <t>Grappe de 7 aérateurs en laiton pour voitures Om.</t>
  </si>
  <si>
    <t>BOX CAR CP ASSEMBLY</t>
  </si>
  <si>
    <t>BOX CAR CHEMINS DE FER DE PROVENCE  ASSEMBLY</t>
  </si>
  <si>
    <t>Chemins de fer de Provence 43,5e 2 trucks with axles and wheels assembly and painting with light weathering. You must supply the kit !</t>
  </si>
  <si>
    <t>Assembly &amp; painting of our Om Box car in brass and laser cut plywood sides. Original metal and styrene wheels. Functional sliding door. Decals included for 6 different versions in different periods. Ready to go.  Overall sizes : 149,20 x 72,4 x 56.You must supply the kit !</t>
  </si>
  <si>
    <t>BROWN READY TO GO HOm CP BOX CAR</t>
  </si>
  <si>
    <t>GREY &amp; DARK READY TO GO HOm CP BOX CAR</t>
  </si>
  <si>
    <t>PAIR OF READY TO GO HOm CP BOX CARS</t>
  </si>
  <si>
    <t>BROWN READY TO GO HOm CHEMINS DE FER DE PROVENCE BOX CAR</t>
  </si>
  <si>
    <t>PAIR OF READY TO GO HOm CHEMINS DE FER DE PROVENCE BOX CARS</t>
  </si>
  <si>
    <t>GREY &amp; DARK READY TO GO HOm CHEMINS DE FER DE PROVENCE BOX CAR</t>
  </si>
  <si>
    <t>HOm CP  TWO BAYS RAILWAY STATION KIT.</t>
  </si>
  <si>
    <t>HOm CP  TWO BAYS ONE GOOD SHED RAILWAY STATION KIT.</t>
  </si>
  <si>
    <t>HOm CP  THREE BAYS RAILWAY STATION KIT.</t>
  </si>
  <si>
    <t>HOm CP  THREE BAYS ONE GOOD SHED RAILWAY STATION KIT.</t>
  </si>
  <si>
    <t>HOm CHEMINS DE FER DE PROVENCE  TWO BAYS RAILWAY STATION KIT.</t>
  </si>
  <si>
    <t>HOm CHEMINS DE FER DE PROVENCE  TWO BAYS ONE GOOD SHED RAILWAY STATION KIT.</t>
  </si>
  <si>
    <t>HOm CHEMINS DE FER DE PROVENCE  THREE BAYS RAILWAY STATION KIT.</t>
  </si>
  <si>
    <t>HOm CHEMINS DE FER DE PROVENCE  THREE BAYS ONE GOOD SHED RAILWAY STATION KIT.</t>
  </si>
  <si>
    <t>HOm CP OPEN CONCRETE PASSENGERS SHELTER KIT.</t>
  </si>
  <si>
    <t>HOm CP OPEN WOOD PASSENGERS SHELTER KIT.</t>
  </si>
  <si>
    <t>HOm CP TOILET BLOCK KIT.</t>
  </si>
  <si>
    <t>HOm CP ROUND WATER TANK KIT.</t>
  </si>
  <si>
    <t>"IT'S FORBIDDEN TO CROSS THE TRACKS" POSTERS CP SET</t>
  </si>
  <si>
    <t>ROUTES CP PLATES POSTERS  SET</t>
  </si>
  <si>
    <t>CLOCKS CP POSTERS  SET</t>
  </si>
  <si>
    <t>HOm CHEMINS DE FER DE PROVENCE OPEN WOOD PASSENGERS SHELTER KIT.</t>
  </si>
  <si>
    <t>HOm CHEMINS DE FER DE PROVENCE OPEN CONCRETE PASSENGERS SHELTER KIT.</t>
  </si>
  <si>
    <t>HOm CHEMINS DE FER DE PROVENCE TOILET BLOCK KIT.</t>
  </si>
  <si>
    <t>HOm CHEMINS DE FER DE PROVENCE ROUND WATER TANK KIT.</t>
  </si>
  <si>
    <t>SUPER DETAIL ACCESSORIES SET FOR OUR CHEMINS DE FER DE PROVENCE RAILWAY STATIONS</t>
  </si>
  <si>
    <t>SUPER DETAIL ACCESSORIES SET FOR OUR CP RAILWAY STATIONS</t>
  </si>
  <si>
    <t>"IT'S FORBIDDEN TO CROSS THE TRACKS" POSTERS CHEMINS DE FER DE PROVENCE SET</t>
  </si>
  <si>
    <t>ROUTES CHEMINS DE FER DE PROVENCE PLATES POSTERS  SET</t>
  </si>
  <si>
    <t>BARRÊME 2 BAYS ONE GOOD SHED  WEATHERED LAYOUT</t>
  </si>
  <si>
    <t>8 "forbidden to cross the tracks" plates CFD/CP, fine archival matte paper. Fits our CP stations.</t>
  </si>
  <si>
    <t>CORRENTINO HOe FIRST CLASS KIT</t>
  </si>
  <si>
    <t>3 CORRENTINO HOe FIRST CLASS KITS SET</t>
  </si>
  <si>
    <t>CORRENTINO HOe SECOND CLASS KIT</t>
  </si>
  <si>
    <t>3 CORRENTINO HOe SECOND CLASS KITS SET</t>
  </si>
  <si>
    <t>1 CORRENTINO HOe SECOND CLASS + GONDOLA KITS SET</t>
  </si>
  <si>
    <t>CORRENTINO HOe DINER COACH CLASS KIT</t>
  </si>
  <si>
    <t>CORRENTINO HOe BOXCAR   KIT</t>
  </si>
  <si>
    <t>3 CORRENTINO HOe BOXCAR   KITS</t>
  </si>
  <si>
    <t>CORRENTINO HOe GONDOLA   KIT</t>
  </si>
  <si>
    <t>3 CORRENTINO HOe GONDOLAS KITS SET</t>
  </si>
  <si>
    <t>CORRENTINO HOe LUGGAGE VAN KIT</t>
  </si>
  <si>
    <t>CORRENTINO HOe LUGGAGE VAN, GONDOLA &amp; BOXCAR KITS SET</t>
  </si>
  <si>
    <t>ARGENTINIAN DECAUVILLE CORRENTINO HOe FIRST CLASS KIT</t>
  </si>
  <si>
    <t>ARGENTINIAN DECAUVILLE 3 CORRENTINO HOe FIRST CLASS KITS SET</t>
  </si>
  <si>
    <t>ARGENTINIAN DECAUVILLE CORRENTINO HOe SECOND CLASS KIT</t>
  </si>
  <si>
    <t>ARGENTINIAN DECAUVILLE 3 CORRENTINO HOe SECOND CLASS KITS SET</t>
  </si>
  <si>
    <t>ARGENTINIAN DECAUVILLE 1 CORRENTINO HOe SECOND CLASS + GONDOLA KITS SET</t>
  </si>
  <si>
    <t>230T FIVES-LILLE CAIL Om Kit</t>
  </si>
  <si>
    <t>KIT 230T FIVES-LILLE CAIL Om Kit</t>
  </si>
  <si>
    <t>KIT BLANC MISSERON 030 FOUILLETOURTE</t>
  </si>
  <si>
    <t>KIT BLANC MISSERON 030 LA FERTÉ BERNARD</t>
  </si>
  <si>
    <t>KIT 230T FIVES-LILLE RÉSEAU BRETON Om</t>
  </si>
  <si>
    <t>230T FIVES-LILLE CAIL Om SEMI-KIT</t>
  </si>
  <si>
    <r>
      <rPr>
        <sz val="9"/>
        <color theme="1"/>
        <rFont val="Noteworthy Light"/>
      </rPr>
      <t>Kit</t>
    </r>
    <r>
      <rPr>
        <sz val="9"/>
        <color theme="1"/>
        <rFont val="Verdana"/>
      </rPr>
      <t xml:space="preserve"> laiton et bronze de la 230 T Cail et Fives-Lille construite pour le Réseau Breton.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
Sous-ensembles démontables pour une construction et une décoration aisée conçus pour permettre la peinture à plat des pièces principales : cabine, toit, et caisse à eau amovibles et repositionnables par vissage ou languettes après peinture.</t>
    </r>
  </si>
  <si>
    <t>KIT en PLASTIQUE  : CHARIOT à BAGAGES</t>
  </si>
  <si>
    <t>KIT EN BOIS SUPPORT de PEINTURE POUR ROUES HOm</t>
  </si>
  <si>
    <t>Modèle en laiton et bronze de la 230 T Cail et Fives-Lille construite pour le Réseau Breton monté en livrée actuelle du Chemin de fer de la baie de la somme E 332).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t>
  </si>
  <si>
    <t>Modèle en laiton et bronze de la 230 T Cail et Fives-Lille construite pour le Réseau Breton monté en livrée actuelle n° 3587 des GECP, E 327).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t>
  </si>
  <si>
    <t>230T O FIVES-LILLE  RÉSEAU BRETON MONTÉE NOIRE</t>
  </si>
  <si>
    <t>Modèle en laiton et bronze de la 230 T Cail et Fives-Lille construite pour le Réseau Breton monté en livrée noire E 328 (noire) ou verte (E 327).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t>
  </si>
  <si>
    <t>BUS ISOBLOC MOTORIZED Oe DCC</t>
  </si>
  <si>
    <t>BUS ISOBLOC MOTORIZED Om DCC</t>
  </si>
  <si>
    <t>TRANSFORMATION ISOBLOC EPM Oe/Om</t>
  </si>
  <si>
    <t>C 16 PSC TSUNAMI + PILE DRIVER SPECIAL SERIE</t>
  </si>
  <si>
    <t>WEATHERED SHORT CABOOSE SAN JUAN CAR CO</t>
  </si>
  <si>
    <t>WEATHERED STATE OF THE ART PILE DRIVER</t>
  </si>
  <si>
    <t xml:space="preserve">WEATHERING ANY HO VERANDA TURBINE </t>
  </si>
  <si>
    <t>WEATHERING ANY LOCO SPECTRUM On30</t>
  </si>
  <si>
    <t xml:space="preserve">WEATHERED DRGW LONG CABOOSE SAN JUAN CAR COMPANY  </t>
  </si>
  <si>
    <t>WEATHERED  C 16 PSC TSUNAMI</t>
  </si>
  <si>
    <t>WEATHERED FORNEY + SECOND TENDER</t>
  </si>
  <si>
    <t>WEATHERED FREE STYLE GOOSE</t>
  </si>
  <si>
    <t>WEATHERED SHORT CABOOSE</t>
  </si>
  <si>
    <t>WEATHERED  FREE STYLE WORK CAR</t>
  </si>
  <si>
    <t>WEATHERING ANY FREIGHT CARS SPECTRUM.</t>
  </si>
  <si>
    <t>130 CORPET LOUVET CFBS MONTÉE DCC SONORE</t>
  </si>
  <si>
    <t>FIVES-LILLE/CAIL 230 T CFBS</t>
  </si>
  <si>
    <t>FIVES-LILLE/CAIL 230T BLACK</t>
  </si>
  <si>
    <t>BLANC MISSERON 030 MONTÉE DCC LA FERTÉ BERNARD</t>
  </si>
  <si>
    <t>BLANC MISSERON 030 MONTÉE LA FERTÉ BERNARD</t>
  </si>
  <si>
    <t>BLANC MISSERON 030 FOUILLETOURTE MONTÉE DCC</t>
  </si>
  <si>
    <t>FIVES-LILLE/CAIL 230 T CFBS GREEN</t>
  </si>
  <si>
    <t>Modèle laiton monté peint de la 130 Corpet Louvet de 1906 du Chemin de fer de la baie de la somme ex-CDA (Chemins de fer Départementaux de l'Aisne) n° 1.Châssis vissé en laiton découpe numérique. Roues isolées des deux côtés et bandages nickelés, prise de courant sur les six roues motrice.
Roues indexées pour calage à 90° - embiellage pré-percé. Moteur Mabuchi à volant d'inertie.
Dimensions : 88,5 x 25 x 38 mm. Poids : 285 g</t>
  </si>
  <si>
    <t>060 Blanc Misseron "LA FERTÉ BERNARD" Tramways de la Sarthe 80 parts brass kit. Original builder's plate in brass. Mashima motor with belt transmission. Decals included reproducing the original model as it is conserved in the Museum MTVS near Paris. Complete nice illustrated  instructions with photos and 3D drawings.  French model of the year 2013 in narrow gauge brand. Overall sizes : 64 x 35 x 22.
Complete nice illustrated instructions in french with photos and many 3 D drawings.</t>
  </si>
  <si>
    <t>Kit laiton de la 030 Blanc Misseron "LA FERTÉ BERNARD" des tramways de la Sarthe. 80 pièces à monter. Livrée avec moteur Mashima. Instructions de montage complètes avec schéma, photos et dessins. Jeu de plaques et de décalcomanies permettant la décoration complète suivant modèle actuel conservé en état de marche au MTVS. Modèle de l'année FFMF 2013 (voie étroite).
Dimensions hors tout : 64 x 35 x 22. Instructions de montage détaillées pour chaque modèle avec photos et schémas en 3D. Montage très simple.</t>
  </si>
  <si>
    <t>Kit laiton de la 030 Blanc Misseron "FOUILLETOURTE" des tramways de la Sarthe. 80 pièces à monter. Livrée avec moteur Mashima. Instructions de montage complètes avec schéma, photos et dessins. Jeu de plaques et de décalcomanies permettant la décoration complète suivant modèle actuel conservé en état de marche au MTVS. Modèle de l'année FFMF 2013 (voie étroite).
Dimensions hors tout : 64 x 35 x 22. Instructions de montage détaillées pour chaque modèle avec photos et schémas en 3D. Montage très simple.</t>
  </si>
  <si>
    <t>Kit laiton de la 130 Corpet Louvet de 1906 du Chemin de fer de la baie de la somme ex-CDA (Chemins de fer Départementaux de l'Aisne) n° 1.Châssis vissé en laiton découpe numérique. Roues isolées des deux côtés et bandages nickelés, prise de courant sur les six roues motrice.
Roues indexées pour calage à 90° - embiellage pré-percé. Moteur Mabuchi à volant d'inertie. Gabarit pour former la chaudière.
Dimensions : 88,5 x 25 x 38 mm. Poids : 285 g.
Instructions de montage détaillées pour chaque modèle avec photos et schémas en 3D. Montage très simple.</t>
  </si>
  <si>
    <t xml:space="preserve">BLANC MISSERON 030 FOUILLETOURTE MONTÉE </t>
  </si>
  <si>
    <t>Modèle laiton monté peint de la 130 Corpet Louvet de 1906 du Chemin de fer de la baie de la somme ex-CDA (Chemins de fer Départementaux de l'Aisne) n° 1.Châssis vissé en laiton découpe numérique. Roues isolées des deux côtés et bandages nickelés, prise de courant sur les six roues motrice.
Roues indexées pour calage à 90° - embiellage pré-percé. Moteur Mabuchi à volant d'inertie. 
DCC
Dimensions : 88,5 x 25 x 38 mm. Poids : 285 g. Gabarit de montage pour la mise en forme de la chaudière.
Instructions de montage détaillées avec photos et schémas en 3D. Montage très simple.</t>
  </si>
  <si>
    <t>Patine légère et vieillissement qualité musée. Finition Aubertrain LG. Véritable charbon en soute, fourni avec conducteur et mécanicien.</t>
  </si>
  <si>
    <t>Pose d'un décodeur sonore avec haut-parleur dans la chaudière.</t>
  </si>
  <si>
    <t>DCC sound decoder with original sounds. Loud speaker installed in the boiler.</t>
  </si>
  <si>
    <t xml:space="preserve">Jeu de de 2 jupes en laiton à monter pour couvrir les roues et protéger les passants. Ces éléments ont été retirés rapidement mais faisaient partie de la dotation originale. </t>
  </si>
  <si>
    <t>Six numbers and names brass plates : 51 Fouilletourte, 53 Pont Vallin, 55 Allones, 50 Bonnétable, 60 La Ferté-Bernard et 61 St. Cosme de Vair. Fits our 030 Blanc Misseron.</t>
  </si>
  <si>
    <t>Six plaques de noms de machines en laiton : 51 Fouilletourte, 53 Pont Vallin, 55 Allones, 50 Bonnétable, 60 La Ferté-Bernard et 61 St. Cosme de Vair. Permet de réaliser plusieurs versions de notre 030 Blanc Misseron.</t>
  </si>
  <si>
    <t>HOm / HOn30 (à préciser à la commande) Alco dite Cooper ou "Nez de pelle". Double caisse avec 1 seule motorisation Mashima avec double volant d'inertie. Châssis métal, caisse en métal blanc et résine. DCC Sound Mashima avec la bande son de la machine originale. Dimensions de la caisse : 345 x 45 x 35. Bogies laiton. 4 décorations possibles, à préciser à réception du schéma de peinture.</t>
  </si>
  <si>
    <t>HOm / HOn30 (à préciser à la commande) Alco dite Cooper ou "Nez de pelle". Double caisse et double motorisation Mashima avec double volant d'inertie. Châssis métal, caisse en métal blanc et résine. DCC Sound Mashima avec la bande son de la machine originale. Dimensions de la caisse : 345 x 45 x 35. Bogies laiton. 4 décorations possibles, à préciser à réception du schéma de peinture.</t>
  </si>
  <si>
    <t>130 AISNE CORPET LOUVET KIT</t>
  </si>
  <si>
    <t>HOm KIT LAITON 130 CORPET LOUVET CFBS</t>
  </si>
  <si>
    <t>HOm 130 AISNE CORPET LOUVET BRASS KIT</t>
  </si>
  <si>
    <t>HOm 030 BLANC MISSERON BRASS READY TO GO MODEL</t>
  </si>
  <si>
    <t>030 BLANC MISSERON LA FERTÉ BERNARD READY TO GO BRASS MODEL DCC</t>
  </si>
  <si>
    <t>030 BLANC MISSERON LA FERTÉ BERNARD READY TO GO BRASS MODEL</t>
  </si>
  <si>
    <t>HOm BLANC MISSERON 030  LA FERTÉ BERNARD MONTÉE PEINTE DCC HOm</t>
  </si>
  <si>
    <t>HOm BLANC MISSERON 030 LA FERTÉ BERNARD MONTÉE PEINTE HOm</t>
  </si>
  <si>
    <t>HOm BLANC MISSERON 030 MONTÉE PEINTE DCC HOm</t>
  </si>
  <si>
    <t>Om FIVES-LILLE/CAIL 230 T CP/GECP</t>
  </si>
  <si>
    <t>Om 230T O FIVES-LILLE MONTÉE CHEMINS DE FER DE PROVENCE</t>
  </si>
  <si>
    <t>Om FIVES-LILLE/CAIL 230 T CHEMINS DE FER DE PROVENCE/GECP GREEN</t>
  </si>
  <si>
    <t>230T Om MONTÉE PEINTE CP</t>
  </si>
  <si>
    <t>HOm 030 BLANC MISSERON FOUILLETOURTE READY TO GO BRASS MODEL</t>
  </si>
  <si>
    <t>HOm 31 BLANC MISSERON FOUILLETOURTE   READY TO GO BRASS DCC MODEL</t>
  </si>
  <si>
    <t>HOm 030 BLANC MISSERON LA FERTÉ BERNARD  READY TO GO BRASS MODEL DCC</t>
  </si>
  <si>
    <t>HOm 030 BLANC MISSERON FOUILLETOURTE READY TO GO BLACK BRASS MODEL</t>
  </si>
  <si>
    <t>HOm 030 BLANC MISSERON FOUILLETOURTE READY TO GO DCC BLACK BRASS MODEL</t>
  </si>
  <si>
    <t>LIGHT &amp; NICE WEATHERING FOR 230T AUBERTRAIN LG FINISH</t>
  </si>
  <si>
    <t>DCC SOUND INSTALLED &amp; TESTED FOR THE 230T</t>
  </si>
  <si>
    <t>HOm 130 CORPET LOUVET READY TO GO BRASS MODEL</t>
  </si>
  <si>
    <t>HOm 130 CORPET LOUVET READY TO GO BRASS MODEL CFBS BORDEAUX &amp; BLACK SCHEME PAINTING</t>
  </si>
  <si>
    <t>HOm 130 CORPET LOUVET CFBS MONTÉE PEINTE</t>
  </si>
  <si>
    <t>HOm 130 CORPET LOUVET CFBS MONTÉE PEINTE BORDEAUX NOIR &amp; BLANC DÉCORATION ACTUELLE CFBS</t>
  </si>
  <si>
    <t>HOm 130 CORPET LOUVET READY TO GO BRASS MODEL DCC SOUND</t>
  </si>
  <si>
    <t>HOm 130 CORPET LOUVET READY TO GO BRASS MODEL CFBS BORDEAUX &amp; BLACK SCHEME PAINTING DCC SOUND</t>
  </si>
  <si>
    <t>HOm 130 CORPET LOUVET CFBS MONTÉE PEINTE BORDEAUX NOIR &amp; BLANC DÉCORATION ACTUELLE CFBS AVEC DCC SONORE</t>
  </si>
  <si>
    <t>JUPES DE PROTECTION EN LAITON pour KIT 030 1ÈRE SÉRIE</t>
  </si>
  <si>
    <t>SET OF 2 SAFETY SKIRTS TO ADD TO THE PREVIOUS 030 MODEL</t>
  </si>
  <si>
    <t>SET OF 2 SAFETY SKIRTS TO ADD TO THE PREVIOUS BLANC MISSERON 030 HOm MODEL</t>
  </si>
  <si>
    <t xml:space="preserve">6 BRASS IDENTIFICATION PLATES FOR BLANC MISSERON 030 HOm </t>
  </si>
  <si>
    <t>2 x 6 PLAQUES de BAPTÊME POUR 030</t>
  </si>
  <si>
    <t>2 x 6 PLAQUES d'IDENTIFICATION pour BLANC MISSERON 030 PREMIÈRE SÉRIE</t>
  </si>
  <si>
    <t>6 BRASS IDENTIFICATION PLATES FOR BLANC MISSERON 030 HOm FIRST SERIE</t>
  </si>
  <si>
    <t>WEATHERED  C 16 PSC DCC SOUND TSUNAMI + PILE DRIVER SPECIAL SERIE</t>
  </si>
  <si>
    <t xml:space="preserve">C16 268 PSC montée, peinte vieillie avec décodeur sonore Tsunami. Magnifique modèle réalisé en qualité musée.
</t>
  </si>
  <si>
    <t>Aubertrain™ LG Finish, deep &amp; state of the art weathering  C16 PSC, weathered with DCC Sound Tsunami with San Juan Car Company Pile Driver mounted &amp; weathered in state of the art LG finish.</t>
  </si>
  <si>
    <t>WEATHERING OF ANY SAN JUAN CAR COMPANY CAR</t>
  </si>
  <si>
    <t>WEATHERING OF ANY SJCC CAR</t>
  </si>
  <si>
    <t>PATINE DE TOUT WAGON SAN JUAN CAR COMPANY</t>
  </si>
  <si>
    <t>COOPER 95 T DOUBLE HOm 2 MOTEURS</t>
  </si>
  <si>
    <t>COOPER SIMPLE 95 T HOm du TRASANDINO OU GENERAL BELGRANO</t>
  </si>
  <si>
    <t>TRASANDINO OR GENERAL BELGRANO COOPER 95 T DOUBLE UNIT ONE MOTOR Om</t>
  </si>
  <si>
    <t>DOUBLE UNIT COOPER 95 T HOm WITH 2 MOTORS</t>
  </si>
  <si>
    <t>TSUNAMI SOUND FOR THE SECOND UNIT</t>
  </si>
  <si>
    <t>TSUNAMI SOUND POUR LA SECONDE UNITÉ MOTORISÉ</t>
  </si>
  <si>
    <t>TSUNAMI SOUND DCC FOR THE SECOND MOTORIZED  UNIT</t>
  </si>
  <si>
    <t>DCC TSUNAMI SOUND POUR LA SECONDE UNITÉ MOTORISÉ</t>
  </si>
  <si>
    <t>TRASANDINO OR GENERAL BELGRANO COOPER 95 T SINGLE UNIT HOm</t>
  </si>
  <si>
    <t>COOPER SIMPLE 95 T HOm</t>
  </si>
  <si>
    <t>WAFFLE BOX CAR BELGRANO  READY TO GO</t>
  </si>
  <si>
    <t>KIT VOITURE PREMIÈRE CLASSE du TRASANDINO ARGENTIN Om</t>
  </si>
  <si>
    <t xml:space="preserve">BELGRANO LA BRUGEOISE Om CAR </t>
  </si>
  <si>
    <t xml:space="preserve">BELGRANO LA BRUGEOISE  II Om CAR </t>
  </si>
  <si>
    <t xml:space="preserve">BELGRANO LA BRUGEOISE I Om CAR </t>
  </si>
  <si>
    <t>16 HORSESHOES O KIT</t>
  </si>
  <si>
    <t>1 WORKBENCH O KIT</t>
  </si>
  <si>
    <t>4 CRATES O KIT</t>
  </si>
  <si>
    <t>13 GARBAGE CAR PARTS O KIT</t>
  </si>
  <si>
    <t>1 US HORSE CARRIAGE O KIT</t>
  </si>
  <si>
    <t>2 ROCKING CHAIRS O KIT</t>
  </si>
  <si>
    <t>4 CHAIRS O KIT</t>
  </si>
  <si>
    <t>2 SHORTS O KIT</t>
  </si>
  <si>
    <t>10 SPICE-PLATES O KIT</t>
  </si>
  <si>
    <t>4 LOBSTER BASKETS O KIT</t>
  </si>
  <si>
    <t>1 SUSPENDED TOOLS CUPBOARD O KIT</t>
  </si>
  <si>
    <t>2 LONG LADDERS O KIT</t>
  </si>
  <si>
    <t>1 TABLE O KIT</t>
  </si>
  <si>
    <t>4 GARAGE DOORS O KIT</t>
  </si>
  <si>
    <t>2 HAND TROLLEYS O KIT</t>
  </si>
  <si>
    <t>2 CHARIOTS de QUAI O</t>
  </si>
  <si>
    <t>2 FRENCH BAGGAGE WAGON O KIT</t>
  </si>
  <si>
    <t>1 SET OF LUGGAGE O KIT</t>
  </si>
  <si>
    <t>US HORSE CARRIAGE HO KIT</t>
  </si>
  <si>
    <t>2 LONG LADDERS HO KIT</t>
  </si>
  <si>
    <t>1 WORKBENCH HO KIT</t>
  </si>
  <si>
    <t>6 POSTER FRAMES HO KIT</t>
  </si>
  <si>
    <t>4 PROVENÇALES WINDOWS HO KIT</t>
  </si>
  <si>
    <t>5 DOORS,  1 WINDOW &amp; 3 BULL'S EYES WINDOWS KIT HO</t>
  </si>
  <si>
    <t>4 PORTES HANGAR HO</t>
  </si>
  <si>
    <t>KIT EN BOIS :  4 PORTES POUR HANGAR HO</t>
  </si>
  <si>
    <t>4 TRIPLE IRONWORK HO BENCHES</t>
  </si>
  <si>
    <t>4 TRIPLE WOOD HO KIT</t>
  </si>
  <si>
    <t>4 TRIPLE WOOD HO BENCHES</t>
  </si>
  <si>
    <t>6 OIL HO BARRELS</t>
  </si>
  <si>
    <t>6 OIL BARRELS HO KIT</t>
  </si>
  <si>
    <t>7 WOOD BARRELS HO</t>
  </si>
  <si>
    <t>7 WOOD BARRELS HO KIT</t>
  </si>
  <si>
    <t>2 CHARIOTS de QUAI HO</t>
  </si>
  <si>
    <t>2 HO FRENCH BAGGAGE WAGON KIT</t>
  </si>
  <si>
    <t>KIT en LAITON : 2 CHARIOTS de QUAI HO</t>
  </si>
  <si>
    <t>2 FRENCH BAGGAGE WAGON HO KIT</t>
  </si>
  <si>
    <t>4 TRIPLE IRONWORK HO BENCHES HO KIT</t>
  </si>
  <si>
    <t>2 BAGGAGE WAGON HO KIT</t>
  </si>
  <si>
    <t>4 FREIGHT SHED DOORS HO</t>
  </si>
  <si>
    <t>4 FREIGHT SHED DOORS HO KIT</t>
  </si>
  <si>
    <t>CHILEAN SECOND CLASS COACH KIT</t>
  </si>
  <si>
    <t>ARGENTINIAN TRASANDINO FIRST CLASS COACH</t>
  </si>
  <si>
    <t>ARGENTINIAN TRASANDINO SECOND CLASS COACH</t>
  </si>
  <si>
    <t>CHILEAN TRASANDINO FIRST CLASS COACH</t>
  </si>
  <si>
    <t>4 AXLES TRASANDINO ARGENTINIAN CABOOSE</t>
  </si>
  <si>
    <t>ARGENTINIAN FIRST CLASS TRASANDINO COACH KIT</t>
  </si>
  <si>
    <t>ARGENTINIAN TRASANDINO SECOND CLASS COACH KIT</t>
  </si>
  <si>
    <t>4 AXLES TRASANDINO CABOOSE KIT</t>
  </si>
  <si>
    <t>State of the art Aubertrain LG weathering of any ready to go San Juan Car Company model .Light or deep weathering on demand. You must provide the model to weather.</t>
  </si>
  <si>
    <t>Patine de tout modèle San Juan Car Company prêt à rouler. Patine légère ou appuyée à la demande. Vous devez nous fournir le modèle à patiner.</t>
  </si>
  <si>
    <t>950-05</t>
  </si>
  <si>
    <t xml:space="preserve">BOX CAR BELGRANO READY TO GO </t>
  </si>
  <si>
    <t xml:space="preserve">KIT BELGRANO BOX CAR HOm TRASANDINO   </t>
  </si>
  <si>
    <t>STOCK CAR TRASANDINO</t>
  </si>
  <si>
    <t>TRASANDINO STOCK CAR KIT</t>
  </si>
  <si>
    <t>KIT WAGON À BÉTAIL TÔLÉ HOm</t>
  </si>
  <si>
    <t>VOITURE PREMIÈRE CLASSE AR HOm</t>
  </si>
  <si>
    <t>STOCK CAR TRASANDINO KIT</t>
  </si>
  <si>
    <t>950-06</t>
  </si>
  <si>
    <t>WAGON À BÉTAIL TÔLÉ HOm</t>
  </si>
  <si>
    <t xml:space="preserve">STOCK CAR TRASANDINO </t>
  </si>
  <si>
    <t>TRASANDINO STOCK CAR</t>
  </si>
  <si>
    <t>ARGENTINIAN FIRST CLASS COACH Om KIT</t>
  </si>
  <si>
    <t>KIT VOITURE PREMIÈRE CLASSE TRANSANDINO Om</t>
  </si>
  <si>
    <t>KIT VOITURE SECONDE CLASSE TRANSANDINO  Om</t>
  </si>
  <si>
    <t>ARGENTINIAN SECOND CLASS COACH Om KIT</t>
  </si>
  <si>
    <t>ARGENTINIAN TRASANDINO  SECOND CLASS COACH Om KIT</t>
  </si>
  <si>
    <t>4 FENÊTRES + 4 VOLETS 4 FENÊTRES + 4 VOLETS</t>
  </si>
  <si>
    <t>1 scale, Wooden laser cut sheet with 5 doors, 3 Bull's eyes and provençale windows. Fit withe HO buildings.</t>
  </si>
  <si>
    <t>Kit plaque bois découpée laser de 4 portes de garage en HO.</t>
  </si>
  <si>
    <t>8 BUFFER &amp; CHAINS HOm COUPLERS</t>
  </si>
  <si>
    <t>8 BUFFER &amp; CHAINS HOm COUPLERS BRASS KIT</t>
  </si>
  <si>
    <t>40 BUFFER &amp; CHAINS HOm COUPLERS</t>
  </si>
  <si>
    <t>40 BUFFER &amp; CHAINS HOm COUPLERS BRASS KIT</t>
  </si>
  <si>
    <t>Accessoires pour les gares des CP en HOm</t>
  </si>
  <si>
    <t>Diorama de la gare de Barrême avec halle marchandises, abri de quai et de très nombreux accessoires ajoutés. Voie HOm. Dimensions : 602 x 400 x 250 mm. Livré avec caisse bois permettant le transport et le stockage.</t>
  </si>
  <si>
    <t>BLANC MISSERON 030 Kit HOm LA FERTÉ BERNARD</t>
  </si>
  <si>
    <t>BLANC MISSERON 030 Kit HOm FOUILLETOURTE</t>
  </si>
  <si>
    <t>VOITURE SECONDE CLASSE AR HOm</t>
  </si>
  <si>
    <t>CABOOSE ARGENTINIAN TRASANDINO HOm</t>
  </si>
  <si>
    <t>VOITURE SECONDE CLASSE CL HOm</t>
  </si>
  <si>
    <t>Kits wagons HOm</t>
  </si>
  <si>
    <t>COUVERT BELGRANO LA BRUGEOISE HOm</t>
  </si>
  <si>
    <t>COUVERT BELGRANO TÔLÉ MONTÉ PEINT HOm</t>
  </si>
  <si>
    <t xml:space="preserve">COOPER SIMPLE 95 T HOm du TRASANDINO OU GENERAL BELGRANO </t>
  </si>
  <si>
    <t>COOPER 95 T DOUBLE HOm 1 MOTEUR</t>
  </si>
  <si>
    <t>4 essieux avec roues fine scale  ∅ 8,75 mm pour matériel roulant BEMO™ HOm.</t>
  </si>
  <si>
    <t>40 ATTELAGES à CHOQUELLES HOm POUR 10 VÉHICULES HOm</t>
  </si>
  <si>
    <t xml:space="preserve">40 ESSIEUX HOm  MÉTAL FINE SCALE </t>
  </si>
  <si>
    <t>40 HOm FINE SCALE WHEELS</t>
  </si>
  <si>
    <t>40 HOm FINE SCALE WHEELS for BEMO COACHES</t>
  </si>
  <si>
    <t>40 essieux avec roues fine scale  ∅ 8,75 mm pour matériel roulant BEMO™ HOm.</t>
  </si>
  <si>
    <t>GUIDES RAIL FLEXIBLE HOm</t>
  </si>
  <si>
    <t>3 x 3 GABARITS DE POSE DE RAIL HOm</t>
  </si>
  <si>
    <t>Set of track gauges : gap gauge for double tracks, tunnel gauges for single track, tunnel gauges for HOm (HOn 3,5) double tracks. Wooden laser kit.</t>
  </si>
  <si>
    <t>DIORAMA HOm "LE PETIT PONT"</t>
  </si>
  <si>
    <t>BB ALSTHOm GIJON PLATE</t>
  </si>
  <si>
    <t>BB ALSTHOm AZPEITIA PLATE</t>
  </si>
  <si>
    <t>PLAQUE RÉSEAU BB ALSTHOm AZPEITIA</t>
  </si>
  <si>
    <t>HOm TRACK GAUGES SET</t>
  </si>
  <si>
    <t>HOm 9 TRACK GAUGES SET WOOD KIT</t>
  </si>
  <si>
    <t>KIT en BOIS de GABARITS VOIE DOUBLE et TUNNEL HOm</t>
  </si>
  <si>
    <t>HOm 9 TRACK GAUGES SET</t>
  </si>
  <si>
    <t>HOm 9 TRACK GAUGES SET (3 STRAIGHT, 3 RADIUS 1 and 3 RADIUS 2</t>
  </si>
  <si>
    <t>HOm WOODEN WALKWAY</t>
  </si>
  <si>
    <t>HOm 2 WOODEN WALKWAY KIT</t>
  </si>
  <si>
    <t>PLASTER MOLDED ARCH BRIDGE</t>
  </si>
  <si>
    <t>PLASTER HALF MOLDED ARCH BRIDGE</t>
  </si>
  <si>
    <t>PLASTER PAIR OF COLUMNS 240 mm</t>
  </si>
  <si>
    <t>PLASTER PAIR OF COLUMNS 160 mm</t>
  </si>
  <si>
    <t>PLASTER PAIR OF COLUMNS 80 mm</t>
  </si>
  <si>
    <r>
      <t xml:space="preserve">PLASTER MOLDED ARCH BRIDGE  </t>
    </r>
    <r>
      <rPr>
        <b/>
        <sz val="9"/>
        <color rgb="FF000000"/>
        <rFont val="Menlo Bold"/>
      </rPr>
      <t>∅</t>
    </r>
    <r>
      <rPr>
        <b/>
        <sz val="9"/>
        <color rgb="FF000000"/>
        <rFont val="Verdana"/>
      </rPr>
      <t xml:space="preserve"> ARCH 225 mm.</t>
    </r>
  </si>
  <si>
    <r>
      <t xml:space="preserve">PLASTER HALF MOLDED ARCH BRIDGE </t>
    </r>
    <r>
      <rPr>
        <b/>
        <sz val="9"/>
        <color rgb="FF000000"/>
        <rFont val="Menlo Bold"/>
      </rPr>
      <t>∅</t>
    </r>
    <r>
      <rPr>
        <b/>
        <sz val="9"/>
        <color rgb="FF000000"/>
        <rFont val="Verdana"/>
      </rPr>
      <t xml:space="preserve"> ARCH 140 mm.</t>
    </r>
  </si>
  <si>
    <t>PLASTER PAIR OF COLUMNS 240 mm HIGH</t>
  </si>
  <si>
    <t>PLASTER PAIR OF COLUMNS 160 mm HIGH</t>
  </si>
  <si>
    <t>PLASTER PAIR OF COLUMNS 80 mm HIGH</t>
  </si>
  <si>
    <t>34 FO GENUINE POSTERS</t>
  </si>
  <si>
    <t>3  WHITE METAL SIGNAL BELLS ON A PRESENTATION SUPPORT</t>
  </si>
  <si>
    <t>DRGW LONG REFRIGERATOR</t>
  </si>
  <si>
    <t>Oe EPM Isobloc transformé en Rail Bus. Moteur Mashima et transmission  invisibles, DCC, aménagement intérieurs conservés. Nombreuses pièces rapportées. Monté, peint et patiné. Dimensions : 220 x 66 x 54 mm</t>
  </si>
  <si>
    <t>Voiture de première classe, kit en bois de 217 pièces au 48 ème, avec châssis acrylique, boggies laiton commonwealth, attelages Kadee N° 5 et roues nickelées à l'échelle. 250 mm x 52 mm x 42 mm (Hors boggie &amp; hors tampon). 
Fournie avec aménagements intérieurs complets et fenêtres prédécoupées. Notice de montage illustrée avec photos et schémas. 
Livré avec décalcomanies des chemins de fer argentins et 4 numérotations possibles.</t>
  </si>
  <si>
    <t>Voiture de seconde classe, kit bois de 217 pièces au 48 ème, avec châssis acrylique, boggies Commonwealth laiton, attelages Kadee N° 5 et roues nickelées à l'échelle. 250 mm x 52 mm x 42 mm (Hors boggie &amp; hors tampon). Fournie avec aménagements intérieurs complets et fenêtres prédécoupées. Notice de montage illustrée avec photos et schémas.  Livré décalcomanies des chemins de fer argentins et 4 numérotation possibles.</t>
  </si>
  <si>
    <t>Voiture restaurant, kit bois de 200 pièces au 48 ème, avec châssis acrylique, boggies laiton Commonwealth, attelages Kadee N° 5 et roues nickelées à l'échelle. 250 mm x 52 mm x 42 mm (Hors boggie &amp; hors tampon). Fourni avec aménagements intérieurs complets et fenêtres prédécoupées. Notice de montage illustrée avec photos et schémas.  Livré décalcomanies des chemins de fer argentins et 4 numérotation possibles.</t>
  </si>
  <si>
    <t>Voiture de première classe prête à rouler avec châssis laiton, boggies laiton Commonwealth, attelages Kadee N° 5 et roues nickelées à l'échelle. Dimensions : 250 mm x 52 mm x 42 mm (Hors boggie &amp; hors tampon). 
Fournie avec aménagements intérieurs complets et fenêtres installées. Document avec plans cotés et historique réseau.
Livré avec décalcomanies des chemins de fer argentins et 4 numérotations possibles à confirmer à la commande.</t>
  </si>
  <si>
    <t>Voiture de seconde classe prête à rouler avec châssis laiton, boggies laiton Commonwealth, attelages Kadee N° 5 et roues nickelées à l'échelle. Dimensions : 250 mm x 52 mm x 42 mm (Hors boggie &amp; hors tampon). 
Fournie avec aménagements intérieurs complets et fenêtres installées. Document avec plans cotés et historique réseau.
Livré avec décalcomanies des chemins de fer argentins et 4 numérotations possibles à confirmer à la commande.</t>
  </si>
  <si>
    <t>Voiture restaurant prête à rouler avec châssis laiton, boggies laiton Commonwealth, attelages Kadee N° 5 et roues nickelées à l'échelle. Dimensions : 250 mm x 52 mm x 42 mm (Hors boggie &amp; hors tampon). 
Fournie avec aménagements intérieurs complets et fenêtres installées. Document avec plans cotés et historique réseau.
Livré avec décalcomanies des chemins de fer argentins et 4 numérotations possibles à confirmer à la commande.</t>
  </si>
  <si>
    <t>Wagon Couvert, kit en bois de 80 pièces ex Wagons à Bestiaux au 48 ème, avec châssis acrylique, boggies Archbar laiton, attelages Kadee N° 5 et roues nickelées à l'échelle. 160 x 46 x 38 mm (Hors boggie &amp; hors tampon). Livré avec volant de commande du frein manuel et décalcomanies des chemins de fer argentins et 4 numérotation possibles. Notice de montage illustrée avec photos et schémas.</t>
  </si>
  <si>
    <t>Wagons couvert, kit bois de 60 pièces au 48 ème, avec châssis acrylique, boggies Archbar laiton, attelages Kadee N° 5 et roues nickelées à l'échelle. 160 x 46 x 38 mm (Hors boggie &amp; hors tampon). Livré avec volant de commande du frein manuel et décalcomanies des chemins de fer argentins et 4 numérotation possibles. Notice de montage illustrée avec photos et schémas.</t>
  </si>
  <si>
    <t>Wagons couvert au 48 ème, avec châssis laiton, boggies Archbar laiton, attelages Kadee N° 5 et roues nickelées à l'échelle. 160 x 46 x 38 mm (Hors boggie &amp; hors tampon). Livré avec volant de commande du frein manuel et décalcomanies des chemins de fer argentins et 4 numérotation possibles. Décoration conforme à l'original, patine légère.</t>
  </si>
  <si>
    <t>Kit laiton et métal blanc de la Locomotive à vapeur 141 Henschel du Réseau de la Trochita avec châssis métallique, base mécanique Aubertrain avec moteur Mashima™ et double volant d'inertie. Châssis métal. Nombreux accessoires. Modèle en Oe. Le châssis et l'embiellage sont montés et prêts à fonctionner. Compatible DCC. Instructions de montage avec photos, nombreux schémas et dessins en 3D. Jeux de décalcomanies époques 3 et 4 des Chemins de fers Argentins. ﻿Dimensions : 280 x 63,5 x 48 mm</t>
  </si>
  <si>
    <t>Locomotive à vapeur 141 Henschel du Réseau de la Trochita avec base mécanique Aubertrain avec moteur Mashima™ et double volant d'inertie. Châssis métal. Nombreux accessoires. Compatible DCC. Modèle monté et patiné en Oe. Décalcomanies époques 3 et 4 des Chemins de fers Argentins posées. Dimensions : 280 x 63,5 x 48 mm</t>
  </si>
  <si>
    <t>Locomotive à vapeur 141 Henschel du Réseau de la Trochita avec base mécanique Aubertrain avec moteur Mashima™ et double volant d'inertie. Châssis métal. Nombreux accessoires. Modèle monté et patiné en Oe. Décalcomanies époques 3 et 4 des Chemins de fers Argentins posées. Livrée avec décodeur sonore Tsunami™. Dimensions : 280 x 63,5 x 48 mm</t>
  </si>
  <si>
    <t>Paire de boggies Archbar Oe en kit laiton avec 4 essieux avec roues Ø 10,5 mm ajourées et 8 paliers laiton.</t>
  </si>
  <si>
    <t>Paire de boggies Commonwealth Oe en kit laiton avec 4 essieux avec roues Ø 10,5 mm ajourées et 8 paliers laiton.</t>
  </si>
  <si>
    <t>4 paliers laiton pour essieux 100-14.</t>
  </si>
  <si>
    <t>Voiture de première classe, kit bois de 26 pièces au 87 ème, avec châssis bois, boggies Micro trains Commonwealth avec attelages Kadee. 150 mm x 27,5mm x 22 mm (Hors boggie &amp; hors tampon). Fournie sans aménagement intérieur ni fenêtre.  Livré décalcomanies des chemins de fer argentins et 4 numérotation possibles. Fourni sans siège, voir 185-07</t>
  </si>
  <si>
    <t>Voiture de seconde classe, kit bois de 26 pièces au 87 ème, avec châssis bois, boggies Micro trains Commonwealth avec attelages Kadee. 150 mm x 27,5mm x 22 mm (Hors boggie &amp; hors tampon). Fournie sans aménagement intérieur ni fenêtre. Notice de montage illustrée avec photos et schémas.  Livré décalcomanies des chemins de fer argentins et 4 numérotation possibles. Fourni sans siège, voir 185-08</t>
  </si>
  <si>
    <t>Fourgon, kit bois de 26 pièces au 87 ème, avec châssis bois, boggies Micro trains Commonwealth avec attelages Kadee. 120 mm x 26,5mm x 22 mm (Hors boggie &amp; hors tampon). Fournie sans fenêtre. Notice de montage illustrée avec photos et schémas. Livré décalcomanies des chemins de fer argentins et 4 numérotation possibles.</t>
  </si>
  <si>
    <t>Châssis bois modifié pour voitures et fourgon à monter avec des boggies Archbar prêtes à rouler. 1 paire de boggies Microtrains Line Archbar avec attelage Kadee fournie.</t>
  </si>
  <si>
    <t>Châssis bois modifié pour wagons Trochita à monter avec des boggies Commonwealth prêtes à rouler. 1 paire de boggies Microtrains Line Commonwealth avec attelage Kadee fournis.</t>
  </si>
  <si>
    <t>Échelle HO, décalcomanies Chemins de fer argentins en 5 couleurs. À utiliser avec notre gamme de voitures et wagons de la Trochita en HOe.</t>
  </si>
  <si>
    <t>Locomotive à vapeur 141 Henschel Réseau Trochita montée peinte avec base mécanique Kato™ et volant d'inertie. Modèle en HOe. Dimensions : 158 x 35 x 26 mm.</t>
  </si>
  <si>
    <t>Locomotive à vapeur 141 Henschel Réseau Trochita montée peinte avec  base mécanique Kato™ et volant d'inertie. Modèle Patiné en HOe. Dimensions : 158 x 35 x 26 mm.</t>
  </si>
  <si>
    <t>Module représentant le réseau de la Trochita. Voie en HOe. Nombreux accessoires et fins détails de décor ajoutés. Réalisé en terre et végétaux de la pampa argentine.
Livré en caisse bois permettant le transport. MM. Fourni avec un vieux camion et un berger avec son chien venant chercher une brebis égarée. Dimensions : 600 x 400 x 250 mm.</t>
  </si>
  <si>
    <t>Ensemble composé d'un kit 310-01 + 310-02 + 310-03. Instructions de montage illustrées avec nombreuses vues 3D. 3  kits de 350 pièces composé d'un châssis et de boggies en laiton avec roues conformes à l'original et d'une caisse et d'une toiture en bois en contreplaqué fin. Aménagements intérieurs très complets avec sièges bois avec poignées laiton. Nombreux accessoires de décoration, tampons et choquelles en laiton et boîtier NEM pour les têtes d'attelage. Décalcomanies reproduisant 6 versions de différentes époques. Dimensions de la caisse : 283 x 60 x 76 mm. Livret de montage complet avec schémas et photos</t>
  </si>
  <si>
    <r>
      <t xml:space="preserve">Couvert Sud France Buire en Om au 43,5 ème, kit de 80 pièces composé d'un châssis d'une armature et de têtes de boggies en laiton avec roues originales montées sur paliers et d'une caisse en bois en contreplaqué. Portes coulissantes. Tampons et choquelles en laiton. Décalcomanies reproduisant 6 versions de différentes époques. Dimensions hors tout : </t>
    </r>
    <r>
      <rPr>
        <sz val="9"/>
        <color theme="1"/>
        <rFont val="Noteworthy Bold"/>
      </rPr>
      <t>﻿</t>
    </r>
    <r>
      <rPr>
        <sz val="9"/>
        <color theme="1"/>
        <rFont val="Verdana"/>
      </rPr>
      <t>149,20 x 72,4 x 56 mm. Livret de montage complet avec schémas et photos.</t>
    </r>
  </si>
  <si>
    <r>
      <t xml:space="preserve">Couvert Sud France Buire Om (43,5 ème) composé d'un châssis d'une armature et de boggies en laitons avec roues conformes à l'original et d'une caisse en bois en contreplaqué finement gravé. Portes coulissantes. Dimensions hors tout : </t>
    </r>
    <r>
      <rPr>
        <sz val="9"/>
        <color theme="1"/>
        <rFont val="Noteworthy Bold"/>
      </rPr>
      <t>﻿</t>
    </r>
    <r>
      <rPr>
        <sz val="9"/>
        <color theme="1"/>
        <rFont val="Verdana"/>
      </rPr>
      <t>149,20 x 72,4 x 56 mm. Tampons et choquelles en laiton. Livré monté peint.</t>
    </r>
  </si>
  <si>
    <t>4 attelages à choquelles en kit laiton.</t>
  </si>
  <si>
    <t>Set complet de sièges en bois avec rambardes laiton. Peut convenir pour des sièges de deuxième et troisième classe. Dimension individuelle : 20 x 18 x 26 mm. 152 pièces en bois + 12 rambardes à monter.</t>
  </si>
  <si>
    <r>
      <t xml:space="preserve">Montage et peinture du couvert Sud France Buire Om (43,5 ème) composé d'un châssis d'une armature et de boggies en laitons avec roues conformes à l'original et d'une caisse en bois en contreplaqué finement gravé. Portes coulissantes. Dimensions hors tout : </t>
    </r>
    <r>
      <rPr>
        <sz val="9"/>
        <color theme="1"/>
        <rFont val="Noteworthy Bold"/>
      </rPr>
      <t>﻿</t>
    </r>
    <r>
      <rPr>
        <sz val="9"/>
        <color theme="1"/>
        <rFont val="Verdana"/>
      </rPr>
      <t>149,20 x 72,4 x 56 mm. Tampons et choquelles en laiton. Modèle à fournir par vos soins.</t>
    </r>
  </si>
  <si>
    <t>Modèle en laiton et bronze de la 230 T Cail et Fives-Lille construite pour le Réseau Breton. Kit semi-monté (châssis, embiellage et motorisation fonctionnelle).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
Sous-ensembles démontables pour une construction et une décoration aisée conçus pour permettre la peinture à plat des pièces principales : cabine, toit, et caisse à eau amovibles et repositionnables par vissage ou languettes après peinture.</t>
  </si>
  <si>
    <t>Modèle monté et peint en laiton de la 030 Blanc Misseron "LA FERTÉ BERNARD" des tramways de la Sarthe. Modèle conforme à la décoration du modèle conservé en état de marche au MTVS. Peinture suivant modèle actuel conservé en état de marche au MTVS. Modèle de l'année FFMF 2013 (voie étroite). Dimensions hors tout : 64 x 35 x 22.</t>
  </si>
  <si>
    <r>
      <t xml:space="preserve">Om EPM Isobloc transformé en Rail Bus. Moteur Mashima et transmission  invisibles, DCC, aménagement intérieurs conservés. Nombreuses pièces rapportées. Monté, peint et patiné. Dimensions : </t>
    </r>
    <r>
      <rPr>
        <sz val="9"/>
        <color rgb="FF000000"/>
        <rFont val="Noteworthy Bold"/>
      </rPr>
      <t>﻿</t>
    </r>
    <r>
      <rPr>
        <sz val="9"/>
        <color rgb="FF000000"/>
        <rFont val="Verdana"/>
      </rPr>
      <t>220 x 66 x 54 mm</t>
    </r>
  </si>
  <si>
    <t>Transformation par nos soins d'un bus ISOBLOC EPM en Railbus Oe ou Om  (à préciser à la commande).Décodeur DCC et motorisation invisibles. Vous devez fournir le modèle. Delà ide livraison : 16 semaines</t>
  </si>
  <si>
    <t>Modèle de wagon atelier avec réserve de gazole, poêle, enclume, établi et 20 outils mal rangés et rouillés… Aubertrain™ Finish  (vieillissement accentué et nombreux accessoires et personnage). Dimension hors tout : 136 x 45 x 77 mm.</t>
  </si>
  <si>
    <t>Long Caboose SJCC. Aubertrain™ Finish (vieillissement accentué et nombreux accessoires et personnage). Modèle à fournir. Bogies Bachmann™ On30. Dimension hors tout : 214 x 50 x 83 mm.</t>
  </si>
  <si>
    <t>Short Caboose SJCC K107-30. Modèle prêt à rouler réalisé avec la finition Aubertrain™ (vieillissement accentué et nombreux accessoires + personnage). Dimension hors tout : 214 x 50 x 83 mm.</t>
  </si>
  <si>
    <t>kit bois au 43,5 ème d'une voiture de première classe du Transandino, avec châssis acrylique boggies laiton, attelages Kadee et roues nickelées à l'échelle. Fournie avec aménagements intérieurs complets et fenêtres prédécoupées. Notice de montage illustrée avec photos et schémas 3D. Livré décalcomanies des chemins de fer argentins et 4 numérotation possibles. En phase de développement</t>
  </si>
  <si>
    <t>kit bois au 43,5 ème d'une voiture de seconde classe du Transandino, avec châssis acrylique boggies laiton, attelages Kadee et roues nickelées à l'échelle. Fournie avec aménagements intérieurs complets et fenêtres prédécoupées. Notice de montage illustrée avec photos et schémas 3D. Livré décalcomanies des chemins de fer argentins et 4 numérotation possibles. En phase de développement</t>
  </si>
  <si>
    <t>kit laiton au 87 ème d'un couvert à parois ondulées du réseau General Belgrano argentin ayant circulé sur le Transandin. Châssis acrylique boggies laiton, attelages Kadee et roues nickelées à l'échelle. Notice de montage illustrée avec photos et schémas 3D. Livré avec décalcomanies des chemins de fer argentins et 4 numérotation possibles. En phase de développement</t>
  </si>
  <si>
    <t>kit bois au 87ème en HOm  d'une voiture de première classe du Transandino, argentin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</si>
  <si>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bois au 87ème d'une voiture de seconde classe du Transandino argentin,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</si>
  <si>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bois au 87ème d'une voiture de première classe du Transandino chilien,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</si>
  <si>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bois au 87 ème d'un Caboose du Transandino argentin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</si>
  <si>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bois au 87 ème d'une voiture de première classe du Transandino chilien avec châssis acrylique boggies laiton, attelages Kadee et roues nickelées à l'échelle. Fournie avec aménagements intérieurs complets et fenêtres prédécoupées. Notice de montage illustrée avec photos et schémas. Livré avec décalcomanies des chemins de fer argentins et 4 numérotation possibles. En phase de développement</t>
  </si>
  <si>
    <t>kit laiton au 87 ème d'un wagon couvert à parois lisses du Transandino argentin avec châssis acrylique boggies laiton, attelages Kadee et roues nickelées à l'échelle. Livré avec décalcomanies des chemins de fer argentins et 4 numérotation possibles. En phase de développement</t>
  </si>
  <si>
    <t>kit laiton au 87 ème d'un wagon couvert à parois ondulées du Transandino argentin avec châssis acrylique boggies laiton, attelages Kadee et roues nickelées à l'échelle. Livré avec décalcomanies des chemins de fer argentins et 4 numérotation possibles. En phase de développement</t>
  </si>
  <si>
    <t>kit laiton au 87 ème d'un wagon à bétail tôlé du Transandino argentin avec châssis acrylique boggies laiton, attelages Kadee et roues nickelées à l'échelle. Livré avec décalcomanies des chemins de fer argentins et 4 numérotation possibles. En phase de développement</t>
  </si>
  <si>
    <t>Modèle laiton monté peint au 87 ème d'un wagon à bétail tôlé du Transandino argentin avec châssis acrylique boggies laiton, attelages Kadee et roues nickelées à l'échelle. Livré avec décalcomanies des chemins de fer argentins et 4 numérotation possibles. En phase de développement</t>
  </si>
  <si>
    <t>Équipement DCC sonore pour la seconde unité motorisée des 95T double caisse. Avec cette option, chaque machine accouplée dispose de sa propre sonorisation.</t>
  </si>
  <si>
    <r>
      <t>Échelle 0, plaque bois découpée laser avec 2 chevalets.
Dimension :</t>
    </r>
    <r>
      <rPr>
        <b/>
        <sz val="9"/>
        <color theme="1"/>
        <rFont val="Verdana"/>
      </rPr>
      <t xml:space="preserve"> 2</t>
    </r>
    <r>
      <rPr>
        <sz val="9"/>
        <color theme="1"/>
        <rFont val="Verdana"/>
      </rPr>
      <t xml:space="preserve"> x 1 8 x 13 mm.</t>
    </r>
  </si>
  <si>
    <t>Échelle 0, plaque bois découpée laser avec 4 paniers à Homards. 
Dimension : 4 x 11 x 8 x 9.</t>
  </si>
  <si>
    <r>
      <t xml:space="preserve">Échelle 0, plaque bois découpée laser avec 2 Tabourets d'accès au x voitures.
Dimension : </t>
    </r>
    <r>
      <rPr>
        <b/>
        <sz val="9"/>
        <color theme="1"/>
        <rFont val="Verdana"/>
      </rPr>
      <t>2</t>
    </r>
    <r>
      <rPr>
        <sz val="9"/>
        <color theme="1"/>
        <rFont val="Verdana"/>
      </rPr>
      <t xml:space="preserve"> x</t>
    </r>
  </si>
  <si>
    <r>
      <t xml:space="preserve">Échelle 0,  plaque de laiton photo découpée avec 4 bancs triple en ferronnerie.
Dimension : </t>
    </r>
    <r>
      <rPr>
        <b/>
        <sz val="9"/>
        <color theme="1"/>
        <rFont val="Verdana"/>
      </rPr>
      <t>4</t>
    </r>
    <r>
      <rPr>
        <sz val="9"/>
        <color theme="1"/>
        <rFont val="Verdana"/>
      </rPr>
      <t xml:space="preserve"> x 38,6 x 17,6 x 14,3 mm</t>
    </r>
  </si>
  <si>
    <r>
      <t xml:space="preserve">Échelle 0, plaque de laiton photo découpée avec 4 bancs triple en bois.
Dimension : </t>
    </r>
    <r>
      <rPr>
        <b/>
        <sz val="9"/>
        <color theme="1"/>
        <rFont val="Verdana"/>
      </rPr>
      <t>4</t>
    </r>
    <r>
      <rPr>
        <sz val="9"/>
        <color theme="1"/>
        <rFont val="Verdana"/>
      </rPr>
      <t xml:space="preserve"> x 45,4 x 17 x 17 mm</t>
    </r>
  </si>
  <si>
    <t>Kit de 5 portes, 1 fenêtre et 3 œil de bœufs en bois découpé laser. Convient à des bâtiments en HO.</t>
  </si>
  <si>
    <r>
      <t xml:space="preserve">Échelle H0, plaque de laiton photo découpée avec 4 bancs triple en ferronnerie.
Dimension : </t>
    </r>
    <r>
      <rPr>
        <b/>
        <sz val="9"/>
        <color theme="1"/>
        <rFont val="Verdana"/>
      </rPr>
      <t>4</t>
    </r>
    <r>
      <rPr>
        <sz val="9"/>
        <color theme="1"/>
        <rFont val="Verdana"/>
      </rPr>
      <t xml:space="preserve"> x 22,4 x 10,4 x 8,2 mm</t>
    </r>
  </si>
  <si>
    <r>
      <t xml:space="preserve">Échelle H0, plaque de laiton photo découpée avec 4 bancs triple en bois.
Dimension : </t>
    </r>
    <r>
      <rPr>
        <b/>
        <sz val="9"/>
        <color theme="1"/>
        <rFont val="Verdana"/>
      </rPr>
      <t>4</t>
    </r>
    <r>
      <rPr>
        <sz val="9"/>
        <color theme="1"/>
        <rFont val="Verdana"/>
      </rPr>
      <t xml:space="preserve"> x 26,7 x 10 x 10 mm</t>
    </r>
  </si>
  <si>
    <r>
      <t xml:space="preserve">Échelle H0, 6  fûts métalliques en métal blanc.
Dimension : </t>
    </r>
    <r>
      <rPr>
        <b/>
        <sz val="9"/>
        <color theme="1"/>
        <rFont val="Verdana"/>
      </rPr>
      <t>6</t>
    </r>
    <r>
      <rPr>
        <sz val="9"/>
        <color theme="1"/>
        <rFont val="Verdana"/>
      </rPr>
      <t xml:space="preserve"> x 10 x </t>
    </r>
    <r>
      <rPr>
        <sz val="9"/>
        <color theme="1"/>
        <rFont val="Menlo Regular"/>
      </rPr>
      <t>∅</t>
    </r>
    <r>
      <rPr>
        <sz val="9"/>
        <color theme="1"/>
        <rFont val="Verdana"/>
      </rPr>
      <t xml:space="preserve"> 7 MM. </t>
    </r>
  </si>
  <si>
    <t>Accessoires pour patiner nos roues fine scale permettant de peindre l'intérieur de l'essieu et le flanc extérieur seuls des roues tout en protégeant la bande de roulement qui reste ainsi en métal. Kit à monter en bois découpé laser.</t>
  </si>
  <si>
    <t>﻿Ensemble de gabarits en bois : écartement voie double, tunnel une voie, tunnel à deux voies HOm. Largeur 44 et 55 mm. Kit en bois découpé laser.</t>
  </si>
  <si>
    <t>﻿Ensemble de gabarits d'aide à la construction de voie en bois pour droite et courbe HOm. Kit en bois découpé laser.</t>
  </si>
  <si>
    <t>Plaque d'identification portant les référence de votre choix et une tablette supplémentaire d'exposition du modèle hors de sa boîte. Dimension : 260 x 70</t>
  </si>
  <si>
    <t>Boîte de rangement pour machines BEMO™ permettant de stocker vos modèles avec leurs accessoires montés en place enraillés debout. Pour boîte BEMO™ d'origine de dimensions : 247 x 69 X 40 mm. Kit en bois découpé laser. Notre système astucieux de rangement utilise le couvercle de la boîte originale .Kit de 18 pièces à assembler.</t>
  </si>
  <si>
    <t>Boîte de rangement pour machines BEMO™ permettant de stocker vos modèles avec leurs accessoires montés en place enraillés debout. Pour boîte BEMO™ d'origine de dimensions : 189 x 67 X 40 mm. Kit en bois découpé laser. Notre système astucieux de rangement utilise le couvercle de la boîte originale. Kit de 18 pièces à assembler.</t>
  </si>
  <si>
    <t>Boîte de rangement pour machines BEMO™ permettant de stocker vos modèles avec leurs accessoires montés en place enraillés debout. Pour boîte BEMO™ d'origine de dimensions : 169 x 67 X 40 mm. Kit en bois découpé laser. Notre système astucieux de rangement utilise le couvercle de la boîte originale. Kit de 18 pièces à assembler.</t>
  </si>
  <si>
    <t>1 cloche d'annonce des Chemins de fer Rhétiques en métal blanc. Dimension : 58 x 13 mm.</t>
  </si>
  <si>
    <r>
      <t xml:space="preserve">3 cloches d'annonce des Chemins de fer Rhétiques en métal blanc. Dimension : </t>
    </r>
    <r>
      <rPr>
        <sz val="9"/>
        <color rgb="FF000000"/>
        <rFont val="Menlo Regular"/>
      </rPr>
      <t>∅</t>
    </r>
    <r>
      <rPr>
        <sz val="9"/>
        <color rgb="FF000000"/>
        <rFont val="Verdana"/>
      </rPr>
      <t xml:space="preserve"> 8,75, 58 x 13 mm.</t>
    </r>
  </si>
  <si>
    <r>
      <t xml:space="preserve">1 cloche d'annonce des Chemins de fer Rhétiques en laiton tourné.  Dimension : </t>
    </r>
    <r>
      <rPr>
        <sz val="9"/>
        <color rgb="FF000000"/>
        <rFont val="Menlo Regular"/>
      </rPr>
      <t>∅</t>
    </r>
    <r>
      <rPr>
        <sz val="9"/>
        <color rgb="FF000000"/>
        <rFont val="Verdana"/>
      </rPr>
      <t xml:space="preserve"> 8,75, 58 x 13 mm.</t>
    </r>
  </si>
  <si>
    <r>
      <t xml:space="preserve">3 cloches d'annonce des Chemins de fer Rhétiques en laiton tourné.  Dimension : </t>
    </r>
    <r>
      <rPr>
        <sz val="9"/>
        <color rgb="FF000000"/>
        <rFont val="Menlo Regular"/>
      </rPr>
      <t>∅</t>
    </r>
    <r>
      <rPr>
        <sz val="9"/>
        <color rgb="FF000000"/>
        <rFont val="Verdana"/>
      </rPr>
      <t xml:space="preserve"> 8,75, 58 x 13 MM. Dimension : </t>
    </r>
    <r>
      <rPr>
        <sz val="9"/>
        <color rgb="FF000000"/>
        <rFont val="Menlo Bold"/>
      </rPr>
      <t>∅</t>
    </r>
    <r>
      <rPr>
        <sz val="9"/>
        <color rgb="FF000000"/>
        <rFont val="Verdana"/>
      </rPr>
      <t xml:space="preserve"> 8,75 58 x 13 mm.</t>
    </r>
  </si>
  <si>
    <t>Petite plaque en bois et plaque support bicouche et fini aluminium pour présenter trois Cloches d'annonce (avec inscription Filisur). Dimensions : 95 x 45 mm et 115 x 45 mm.</t>
  </si>
  <si>
    <t>Présentoir en bois et plaque bicouche et fini aluminium avec  trois Cloches d'annonce en métal blanc (avec inscription Filisur). Dimensions : 95 x 45 mm et 115 x 45 mm.</t>
  </si>
  <si>
    <r>
      <t>﻿</t>
    </r>
    <r>
      <rPr>
        <sz val="9"/>
        <color rgb="FF000000"/>
        <rFont val="Verdana"/>
      </rPr>
      <t>Diorama d'un pont caniveau "Le petit pont" (Monté, peint décoré vieilli). Avec pont et décor. Dimensions : 250 x 200 x 100 mm.</t>
    </r>
  </si>
  <si>
    <t>Idem 3000-12 avec en plus une C16 PSC avec décodeur Tsunami DCC sonore (5000-03) et un "Pile driver" complet avec son wagon plat atelier de chez San Juan Car Co (5000-02), l'ensemble est monté, peint et vieilli. 
Dimensions : 2 x 900 x 600 x 600 mm.</t>
  </si>
  <si>
    <t>Plaque 0-4-0+0-6-0t KITSON MEYER FCTC du Transandino en bois découpé au laser. Dimension mm x mm.</t>
  </si>
  <si>
    <t>Plaque réseau Henschel 04 de la Trochita en bois découpé au laser. Dimension mm x mm.</t>
  </si>
  <si>
    <t>Plaque réseau Henschel Cassel de la Trochita en bois découpé au laser. Dimension mm x mm.</t>
  </si>
  <si>
    <t>Plaque réseau Henschel 131 de la Trochita en bois découpé au laser. Dimension mm x mm.</t>
  </si>
  <si>
    <t>Plaque constructeur ALSTHOM GIJÓN en bois découpé au laser. 
Dimension :</t>
  </si>
  <si>
    <t>Plaque constructeur ALSTHOM AZPEITIA en bois découpé au laser. 
Dimension :</t>
  </si>
  <si>
    <t>Pont à Tréteaux en H0, 7 tréteaux dimension 860 x 500 x Tablier 46 x Piètement 194 mm. Caisse spéciale de transport comprise.</t>
  </si>
  <si>
    <t>Pont à Tréteaux en 0, 7 tréteaux, dimension 720 x 215 x Tablier 90 x Piètement 130 mm. Caisse spéciale de transport comprise.</t>
  </si>
  <si>
    <t>Pont à Tréteaux en 0, 11 tréteaux dimension 580 x 65 x Tablier 25 x Piètement 90 mm. Caisse spéciale de transport comprise.</t>
  </si>
  <si>
    <t>8 PALIERS LAITON Oe</t>
  </si>
  <si>
    <t>CHARGEMENT FÛTS &amp; TONNEAUX HO</t>
  </si>
  <si>
    <t>2 CHEVALETS O</t>
  </si>
  <si>
    <t>4 PANIERS à HOMARD O</t>
  </si>
  <si>
    <t>2 TABOURETS O</t>
  </si>
  <si>
    <t>PORTES FENÊTRE &amp; ŒIL de  HO</t>
  </si>
  <si>
    <t>3 CLOCHES D'ANNONCE AVEC PRÉSENTOIR</t>
  </si>
  <si>
    <t>PAIRE de PILIERS HAUTEUR 240 mm en PLÂTRE</t>
  </si>
  <si>
    <t>PAIRE de PILIERS HAUTEUR 160 mm en PLÂTRE</t>
  </si>
  <si>
    <t>PAIRE de PILIERS HAUTEUR 80 mm en PLÂTRE</t>
  </si>
  <si>
    <t>BB ALSTHOM GIJÓN</t>
  </si>
  <si>
    <t>BB ALSTHOM AZPEITIA</t>
  </si>
  <si>
    <t>SLM HGe 4/4 FO</t>
  </si>
  <si>
    <t>FRANCO BELGE</t>
  </si>
  <si>
    <t>﻿On30 217 parts First class coach wooden kit in On30 with acrylic frame, original uncounted Commonwealth brass bogies, Kadee n° 5 couplers and original four holes nickel wheels. Assembled body sizes 250 mm x 52 mm x 42 mm. With first class interiors, wood chest &amp; wood stove and pre-cut Glazing. Complete nice illustrated French instructions with photos and drawing.</t>
  </si>
  <si>
    <t>﻿On30 217 parts second class coach wooden kit in On30 with acrylic frame, original uncounted Commonwealth brass bogies, Kadee n° 5 couplers and original four holes nickel wheels. Assembled body sizes 250 mm x 52 mm x 42 mm.  With first class interiors, wood chest &amp; wood stove and pre-cut Glazing.  Complete nice illustrated French instructions with photos and drawing.</t>
  </si>
  <si>
    <t>On30 190 parts restaurant wooden kit in On30 with acrylic frame, original unmounted Commonwealth brass bogies, Kadee n° 5 couplers and original four holes nickel wheels. Assembled body sizes 250 mm x 52 mm x 42 mm.  With restaurant interiors and pre-cut Glazing.  Complete nice illustrated French instructions with photos and drawing.</t>
  </si>
  <si>
    <r>
      <rPr>
        <sz val="9"/>
        <color theme="1"/>
        <rFont val="Noteworthy Light"/>
      </rPr>
      <t>﻿</t>
    </r>
    <r>
      <rPr>
        <sz val="9"/>
        <color theme="1"/>
        <rFont val="Verdana"/>
      </rPr>
      <t>On30 217 parts First class coach ready to run in On30 with brass frame, original Commonwealth brass bogies, Kadee n° 5 couplers and original four holes nickel wheels. Size : 250 mm x 52 mm x 42 mm. With first class interiors, wood chest &amp; wood stove and mounted Glazing. Complete nice illustrated plans.</t>
    </r>
  </si>
  <si>
    <r>
      <rPr>
        <sz val="9"/>
        <color theme="1"/>
        <rFont val="Noteworthy Light"/>
      </rPr>
      <t>﻿</t>
    </r>
    <r>
      <rPr>
        <sz val="9"/>
        <color theme="1"/>
        <rFont val="Verdana"/>
      </rPr>
      <t>On30 217 parts Second class coach ready to run in On30 with brass frame, original Commonwealth brass bogies, Kadee n° 5 couplers and original four holes nickel wheels. Size : 250 mm x 52 mm x 42 mm. With first class interiors, wood chest &amp; wood stove and mounted Glazing. Complete nice illustrated plans.</t>
    </r>
  </si>
  <si>
    <r>
      <t>﻿</t>
    </r>
    <r>
      <rPr>
        <sz val="9"/>
        <color rgb="FF000000"/>
        <rFont val="Verdana"/>
      </rPr>
      <t>On30 217 parts Dining car ready to run in On30 with brass frame, original Commonwealth brass bogies, Kadee n° 5 couplers and original four holes nickel wheels. Size : 250 mm x 52 mm x 42 mm. With first class interiors, wood chest &amp; wood stove and mounted Glazing. Complete nice illustrated plans.</t>
    </r>
  </si>
  <si>
    <t>On30 60 parts Stock Car wooden kit with acrylic frame, original unmounted Archbar brass bogies, Kadee n° 5 couplers and original four holes nickel wheels. Assembled body sizes 160 x 46 x 38 mm. With Truck Brake Levers, ladder and fine parts in thin white paper. Decals of Argentinian railways logo and numbering for 4 different cars.  Complete nice illustrated French instructions with photos and drawings.</t>
  </si>
  <si>
    <t>On30 60 parts Box Car (ex Stock Car) wooden kit with acrylic frame, original unmounted Archbar brass bogies, Kadee n° 5 couplers and original four holes nickel wheels. Assembled body sizes 160 x 46 x 38 mm. With Truck Brake Levers, ladder and fine parts in thin white paper. Decals of Argentinian railways logo and numbering for 4 different cars. Complete nice illustrated French instructions with photos and drawing.</t>
  </si>
  <si>
    <r>
      <t>On30 61 parts Box Car wooden kit with acrylic frame, original unmounted Archbar brass bogies, Kadee n° 5 couplers and original four holes nickel wheels. Assembled body sizes 160 x 46 x 38 mm. With Truck Brake Levers, ladder and fine parts thin white paper. Decals of Argentinian railways logo and numbering for 4 different cars.</t>
    </r>
    <r>
      <rPr>
        <sz val="9"/>
        <color theme="1"/>
        <rFont val="Academy Engraved LET"/>
      </rPr>
      <t>_x0000__x0000__x0000_</t>
    </r>
    <r>
      <rPr>
        <sz val="9"/>
        <color theme="1"/>
        <rFont val="Verdana"/>
      </rPr>
      <t xml:space="preserve"> Complete nice illustrated french instructions with photos and drawing.</t>
    </r>
  </si>
  <si>
    <r>
      <t>On30 38 parts high side Gondola wooden kit with acrylic frame, original unmounted Archbar brass bogies, Kadee n° 5 couplers and original four holes nickel wheels. Assembled body sizes 160 x 46 x 38 mm. With Truck Brake Levers, ladder and fine parts thin white paper. Decals of Argentinian railways logo andnumberig for 4 different cars.</t>
    </r>
    <r>
      <rPr>
        <sz val="9"/>
        <color theme="1"/>
        <rFont val="Academy Engraved LET"/>
      </rPr>
      <t>_x0000__x0000__x0000__x0000__x0000_</t>
    </r>
    <r>
      <rPr>
        <sz val="9"/>
        <color theme="1"/>
        <rFont val="Verdana"/>
      </rPr>
      <t xml:space="preserve"> Complete nice illustrated french instructions with photos and drawing.</t>
    </r>
  </si>
  <si>
    <r>
      <t>On30 30 parts low sides Gondola wooden kit with acrylic frame, original unmounted Archbar brass bogies, Kadee n° 5 couplers and original four holes nickel wheels. Assembled body sizes 160 x 46 x 38 mm. With Truck Brake Levers, ladder and fine parts thin white paper. Decals of Argentinian railways logo andnumberig for 4 different cars.</t>
    </r>
    <r>
      <rPr>
        <sz val="9"/>
        <color theme="1"/>
        <rFont val="Academy Engraved LET"/>
      </rPr>
      <t>_x0000__x0000__x0000__x0000__x0000_</t>
    </r>
    <r>
      <rPr>
        <sz val="9"/>
        <color theme="1"/>
        <rFont val="Verdana"/>
      </rPr>
      <t xml:space="preserve"> Complete nice illustrated french instructions with photos and drawing.</t>
    </r>
  </si>
  <si>
    <t>On30 20 parts Idler flat long wooden kit with acrylic frame, original unmounted Archbar brass bogies, Kadee n° 5 couplers and original four holes nickel wheels. Assembled body sizes 205 x 38 x 6,5 mm. With Truck Brake Levers, ladder and fine parts thin white paper. Decals of Argentinian railways logo and numbering for 4 different cars. Complete nice illustrated French instructions with photos and drawing.</t>
  </si>
  <si>
    <t>On30 20 parts Idler flat short wooden kit with acrylic frame, original unmounted Archbar brass bogies, Kadee n° 5 couplers and original four holes nickel wheels. Assembled body sizes 160 x 38 x 6,5 mm. With Truck Brake Levers, ladder and fine parts thin white paper. Decals of Argentinian railways logo and numbering for 4 different cars. Complete nice illustrated French instructions with photos and drawing.</t>
  </si>
  <si>
    <t>On30 68 parts Luggage car wooden kit with acrylic frame, original unmounted Archbar brass bogies, Kadee n° 5 couplers and original four holes nickel wheels. Assembled body sizes 208 x 40 x 50 mm. With Truck Brake Levers, ladder and fine parts thin white paper. Decals of Argentinian railways logo and numbering for 4 different cars.</t>
  </si>
  <si>
    <t>8 buffer and chain brass couplers, fit for two Trochita coaches or cars. Complete illustrated instructions with photos and 3 D drawing.</t>
  </si>
  <si>
    <t>On30 wooden Stock Car with brass frame, original Archbar brass bogies, Kadee n° 5 couplers and original four holes nickel wheels. Assembled body sizes 160 x 46 x 38 mm. With Truck Brake Levers, ladder and fine parts in thin white paper. Decals of Argentinian railways logo and numbering for 4 different cars.  Complete nice illustrated French instructions with photos and drawings. Original painting scheme with light weathering.</t>
  </si>
  <si>
    <t>On30 wooden Box Car (ex Stock Car) with brass frame, original Archbar brass bogies, Kadee n° 5 couplers and original four holes nickel wheels. Assembled body sizes 160 x 46 x 38 mm. With Truck Brake Levers, ladder and fine parts in thin white paper. Decals of Argentinian railways logo and numbering for 4 different cars. Original painting scheme with light weathering.</t>
  </si>
  <si>
    <r>
      <t>On30 wooden Box Car with brass frame, original Archbar brass bogies, Kadee n° 5 couplers and original four holes nickel wheels. Assembled body sizes 160 x 46 x 38 mm. With Truck Brake Levers, ladder and fine parts thin white paper. Decals of Argentinian railways logo and numbering for 4 different cars.</t>
    </r>
    <r>
      <rPr>
        <sz val="9"/>
        <color theme="1"/>
        <rFont val="Academy Engraved LET"/>
      </rPr>
      <t>_x0000__x0000__x0000_</t>
    </r>
    <r>
      <rPr>
        <sz val="9"/>
        <color theme="1"/>
        <rFont val="Verdana"/>
      </rPr>
      <t xml:space="preserve"> Original painting scheme with light weathering.</t>
    </r>
  </si>
  <si>
    <t>On30 wooden high side Gondola with brass frame, original Archbar brass bogies, Kadee n° 5 couplers and original four holes nickel wheels. Assembled body sizes 160 x 46 x 38 mm. With Truck Brake Levers, ladder and fine parts thin white paper. Decals of Argentinian railways logo and numbering for 4 different cars. Original painting scheme with light weathering.</t>
  </si>
  <si>
    <r>
      <t>On30 wooden  low sides Gondola with brass frame, original Archbar brass bogies, Kadee n° 5 couplers and original four holes nickel wheels. Assembled body sizes 160 x 46 x 38 mm. With Truck Brake Levers, ladder and fine parts thin white paper. Decals of Argentinian railways logo and numbering for 4 different cars.</t>
    </r>
    <r>
      <rPr>
        <sz val="9"/>
        <color theme="1"/>
        <rFont val="Academy Engraved LET"/>
      </rPr>
      <t>_x0000__x0000__x0000__x0000__x0000_</t>
    </r>
    <r>
      <rPr>
        <sz val="9"/>
        <color theme="1"/>
        <rFont val="Verdana"/>
      </rPr>
      <t xml:space="preserve"> Original painting scheme with light weathering.</t>
    </r>
  </si>
  <si>
    <t>On30 wooden Idler flat long with brass frame, original Archbar brass bogies, Kadee n° 5 couplers and original four holes nickel wheels. Assembled body sizes 205 x 38 x 6,5 mm. With Truck Brake Levers, ladder and fine parts thin white paper. Decals of Argentinian railways logo and numbering for 4 different cars. Original painting scheme with light weathering.</t>
  </si>
  <si>
    <t>On30 wooden Idler flat short with brass frame, original Archbar brass bogies, Kadee n° 5 couplers and original four holes nickel wheels. Assembled body sizes 160 x 38 x 6,5 mm. With Truck Brake Levers, ladder and fine parts thin white paper. Decals of Argentinian railways logo and numbering for 4 different cars. Original painting scheme with light weathering.</t>
  </si>
  <si>
    <t>On30 wooden Luggage car with brass frame, original Archbar brass bogies, Kadee n° 5 couplers and original four holes nickel wheels. Assembled body sizes 208 x 40 x 50 mm. With Truck Brake Levers, ladder and fine parts thin white paper. Decals of Argentinian railways logo and numbering for 4 different cars. Original painting scheme with light weathering.</t>
  </si>
  <si>
    <t>On 30 Henschel 2-8-2 Trochita steamer semi kit. Aubertrain mechanical base with Mashima™ motor &amp; dual fly wheels. Metal frame and white metal &amp; styrene boiler, tender and bunker. Includes prototypical piping and valves.  Running gear is assembled &amp; ready to run. Includes all inscriptions of the original Argentinian Railways. With. Compatible DCC sound Command Control system (Tsunami). sizes : 280 x 63,5 x 48 mm</t>
  </si>
  <si>
    <t>On 30 Henschel 2-8-2 Trochita steamer ready to run. Aubertrain mechanical base with Mashima™ motor &amp; dual fly wheels. Metal frame and white metal &amp; styrene boiler, tender and bunker. Includes prototypical piping and valves.  Premium Caliber Painting (Authentic Paint Schemes) &amp; weathering model by our great painter and artist, Lucas. Includes all inscriptions of the original Argentinian Railways. With . DCC sound Command Control system Tsunami. sizes : 280 x 63,5 x 48 mm</t>
  </si>
  <si>
    <t>O Ferrocarriles  Argentinos Trochita set of decals for 2 I class coaches, 2 II class coaches and for cars. Different numbers and colors.</t>
  </si>
  <si>
    <t>O 3 parts Trochita Water Crane plastic kit. El Maiten and Esquel model like.</t>
  </si>
  <si>
    <t>HO 3 parts Trochita Water Crane plastic kit. El Maiten and Esquel model like.</t>
  </si>
  <si>
    <t>50 parts second class coach wooden kit in HOe with Kadee couplers and ready to run MICROTRAINS Line Commonwealth bogies. Assembled body sizes 150 mm x 27,5mm x 22 mm. Without interiors nor Glazing. Decals of Argentinian railways logo and numbering for 4 different cars. Complete nice illustrated French instructions with photos and drawing 3D. Without interiors, see 185-07</t>
  </si>
  <si>
    <t>50 parts second class coach wooden kit in HOe with Kadee couplers and ready to run MICROTRAINS Line Commonwealth bogies. Assembled body sizes 150 mm x 27,5mm x 22  mm. Without interiors nor Glazing. Decals of Argentinian railways logo and numbering for 4 different cars.  Complete nice illustrated French instructions with photos and drawing. Without interiors, see 185-08</t>
  </si>
  <si>
    <t>40 parts luggage car wooden kit in HOe with Kadee couplers and ready to run Microtrain Line Commonwealth bogies. Assembled body sizes 150 mm x 27,5mm x 22  mm. Without interiors nor Glazing. Decals of Argentinian railways logo and numbering for 4 different cars._x0000_ Complete nice illustrated french instructions with photos and drawing.</t>
  </si>
  <si>
    <t xml:space="preserve">HOe Idler flat 20 parts wooden kit with with Kadee couplers and ready to run Microtrain Line Archbar bogies. Assembled body sizes 88 x 26,5 x 4 mm. With Truck Brake Levers, ladder and fine parts thin white paper. Decals of Argentinian railways logo and numbering for 4 different cars._x0000__x0000__x0000_ Complete nice illustrated french instructions with photos and drawing. </t>
  </si>
  <si>
    <t xml:space="preserve">On30 40 parts Box Car wooden kit with with Kadee couplers and ready to run Microtrain Line Archbar bogies. Assembled body sizes 88 x 4 x 21mm. With Truck Brake Levers, ladder and fine parts thin white paper. Decals of Argentinian railways logo and numbering for 4 different cars._x0000__x0000__x0000_ Complete nice illustrated french instructions with photos and drawing. </t>
  </si>
  <si>
    <t xml:space="preserve">HOe 38 parts high side Gondola wooden kit with with Kadee couplers and ready to run Microtrain Line Archbar bogies. Assembled body sizes 88 x 21,5 x 21mm . With Truck Brake Lever. Decals of Argentinian railways logo and numbering for 4 different cars._x0000__x0000__x0000__x0000__x0000_ Complete nice illustrated french instructions with photos and drawing. </t>
  </si>
  <si>
    <t>HOe 38 parts Gondola wooden kit with with Kadee couplers and ready to run MICROTRAINS Line Archbar bogies.. Assembled body sizes 88 x 13,5 x 21mm . With Truck Brake Lever. Decals of Argentinian railways logo and numbering for 4 different cars._x0000__x0000__x0000__x0000__x0000_ Complete nice illustrated french instructions with photos and drawing.</t>
  </si>
  <si>
    <t>HO Ferrocarriles  Argentinos Trochita set of decals for 2 I class coaches, 2 II class coaches and for cars. Different numbers and colors.</t>
  </si>
  <si>
    <t>Set of 6 HO metal barrels &amp; 6 drums in white metal. Unpainted.</t>
  </si>
  <si>
    <t>HO scale, Argentinian Railways decals in 5 colors. Fit with our Trochita coaches and cars HOe brand line.</t>
  </si>
  <si>
    <t>Trochita module representing a pampa landscape near Cerro Mesa village. A shepherd with his dog is looking for a lost ewe near the little bridge where the flock of sheeps have been picked-up in special stock cars. Realized with genuine pampa material. Fits perfectly to present a Trochita formation. Overall size : 600 x 400 x 250 mm.</t>
  </si>
  <si>
    <t>Ferrocarriles de la Provincia de Buenos Aires Second class coach with diaphragms wooden laser kit. The kit includes an acrylic frame, original Brill trucks, glazing and complete interiors. Decals included for 4 different versions in 2 different periods (FCPBA &amp; AR).  Assembled body sizes 201 x 44 x 31 mm. Complete illustrated instructions in french with photos and 3D drawings.</t>
  </si>
  <si>
    <t>﻿Om Second class Sod France Desouches &amp; David (43,5e), 350 parts kit with brass frame and trucks. Original metal wheels with styrene insulated heart, metal axles. Body &amp; roof in nice plywood laser cuts of 0,4, 0,8 &amp; 1,5 mm. Wooden Seats with brass handrails and complete interiors. Nem box for couplers of your choice. Model brass buffers. Decals included for 6 different versions in different periods.  Body only sizes : 283 x 60 x 76 mm. Complete illustrated instructions in french.</t>
  </si>
  <si>
    <t xml:space="preserve">﻿Om dual first / Second class Sod France Desouches &amp; David (43,5e), 350 parts kit with brass frame and trucks. Original metal wheels with styrene insulated heart and metal axles . Body &amp; roof in nice plywood laser cuts of 0,4, 0,8 &amp; 1,5 mm. Wooden Seats with brass handrails in second class and leather seats in first class (molded). Nem box for couplers of your choice. Model brass buffers. Decals included for 6 different versions in different periods. Body only sizes : 283 x 60 x 76 mm. Complete illustrated instructions in french.
</t>
  </si>
  <si>
    <r>
      <rPr>
        <sz val="9"/>
        <color theme="1"/>
        <rFont val="Noteworthy Light"/>
      </rPr>
      <t>﻿</t>
    </r>
    <r>
      <rPr>
        <sz val="9"/>
        <color theme="1"/>
        <rFont val="Verdana"/>
      </rPr>
      <t>Dual luggage van / second class Sod France Desouches &amp; David (43,5e), 350 parts kit with brass frame and trucks. Original metal wheels with styrene insulated heart, metal axles with bearing for best running. Body &amp; roof in nice plywood laser cuts of 0,4, 0,8 &amp; 1,5 mm. Wooden Seats with brass handrails and complete interiors. Nem box for couplers of your choice. Model brass buffers. Decals included for 6 different versions in different periods.  Body only sizes : 283 x 60 x 76 mm. Complete nicely illustrated instructions in french.</t>
    </r>
  </si>
  <si>
    <t>3 Chemins de fer de Provence Om coaches kit set composed of II, I/II and Luggage van/II class. Each kit composed of 350 parts kit with brass frame and trucks. Original metal wheels with styrene insulated heart, metal axles with bearing for best running. Body &amp; roof in nice plywood laser cuts of 0,4, 0,8 &amp; 1,5 mm. Wooden Seats with brass handrails and complete interiors. Nem box for couplers of your choice. Model brass buffers. Decals included for 6 different versions in different periods.  Body only sizes : 283 x 60 x 76 mm. Three complete nicely illustrated instructions in french with 3D drawings.</t>
  </si>
  <si>
    <r>
      <rPr>
        <sz val="9"/>
        <color theme="1"/>
        <rFont val="Noteworthy Light"/>
      </rPr>
      <t>﻿</t>
    </r>
    <r>
      <rPr>
        <sz val="9"/>
        <color theme="1"/>
        <rFont val="Verdana"/>
      </rPr>
      <t>Om Second class Sod France Desouches &amp; David (43,5e) with brass frame and trucks. Original metal wheels with styrene insulated heart, metal axles. Body &amp; roof in nice plywood laser cuts of 0,4, 0,8 &amp; 1,5 mm. Wooden Seats with brass handrails and complete interiors. Nem box for couplers of your choice. Model brass buffers. Decals included for 6 different versions in different periods. Body only sizes : 283 x 60 x 76 mm. Nice painting &amp; weathering with different original CAP &amp; SF decoration schemes.</t>
    </r>
  </si>
  <si>
    <r>
      <rPr>
        <sz val="9"/>
        <color theme="1"/>
        <rFont val="Noteworthy Light"/>
      </rPr>
      <t>﻿</t>
    </r>
    <r>
      <rPr>
        <sz val="9"/>
        <color theme="1"/>
        <rFont val="Verdana"/>
      </rPr>
      <t xml:space="preserve">Om dual first / Second class Sod France Desouches &amp; David (43,5e) with brass frame and trucks. Original metal wheels with styrene insulated heart and metal axles . Body &amp; roof in nice plywood laser cuts of 0,4, 0,8 &amp; 1,5 mm. Wooden Seats with brass handrails in second class and leather seats in first class (molded). Nem box for couplers of your choice. Model brass buffers. Decals included for 6 different versions in different periods. Body only sizes : 283 x 60 x 76 mm. Nice painting &amp; weathering with different original CP &amp; SF decoration schemes.
</t>
    </r>
  </si>
  <si>
    <r>
      <rPr>
        <sz val="9"/>
        <color theme="1"/>
        <rFont val="Noteworthy Light"/>
      </rPr>
      <t>﻿</t>
    </r>
    <r>
      <rPr>
        <sz val="9"/>
        <color theme="1"/>
        <rFont val="Verdana"/>
      </rPr>
      <t>Dual luggage van / second class Sod France Desouches &amp; David (43,5e) with brass frame and trucks. Original metal wheels with styrene insulated heart, metal axles with bearing for best running. Body &amp; roof in nice plywood laser cuts of 0,4, 0,8 &amp; 1,5 mm. Wooden Seats with brass handrails and complete interiors. Nem box for couplers of your choice. Model brass buffers. Decals included for 6 different versions in different periods.  Body only sizes : 283 x 60 x 76 mm. Nice painting &amp; weathering with different original CP &amp; SF decoration schemes.</t>
    </r>
  </si>
  <si>
    <t>Chemins de fer de Provence 43,5e 1 coach frame assembly with light weathering. You must supply the kit !</t>
  </si>
  <si>
    <t>Set of 7 roof ventilators in molded brass for Om old-timer coaches.</t>
  </si>
  <si>
    <t>HOm Fowler box car full brass kit in brass and laser cut plywood. 80 parts. Original metal and styrene wheels. Functional sliding door.  Decals included for 6 different versions in different periods. Overall dimensions : 74,6 x 36,6 x 29,2 mm. Complete nice illustrated  instructions with photos and 3D drawings.</t>
  </si>
  <si>
    <t>Pair of HOm Fowlerbox car full brass assembled &amp; painted models. Original metal and styrene wheels. Functional sliding door.  Decals included for 6 different versions in different periods. Overall dimensions : 74,6 x 36,6 x 29,2 mm.</t>
  </si>
  <si>
    <t>HOm Fowlerbox car full brass assemble &amp; painted model. Original metal and styrene wheels. Functional sliding door.  Decals included for 6 different versions in different periods. Overall dimensions :74,6 x 36,6 x 29,2 mm.</t>
  </si>
  <si>
    <t>Chemins de fer de Provence / Sud France station wooden kit. Type 2 with 2 rows. 70 parts. The kit includes Redutex™ curved tiles roof, interiors, 4 Tichy™ outdoor light with bracket, 20 different Station names, railways posters, clocks, 4 benches, 2 casks and 2 petrol cans. Instructions with photos and 3D drawings. Building sizes : 95 x 91 x115 mm.  Includes easy to use instructions with 3D drawings.</t>
  </si>
  <si>
    <t>Chemins de fer de Provence / Sud France station wooden kit. Type 2 with 2 rows and a single row good shed. 80 parts. The kit includes Redutex™ curved tiles roof, interiors, 4 Tichy™ outdoor light with bracket, 20 different Station names, railways posters, clocks, 4 benches, 2 casks and 2 petrol cans. Instructions with photos and 3D drawings. Building sizes : 158 x 91 x 115 mm. Plaster molded basement 240 x 110 mm. Includes easy to use instructions with 3D drawings.</t>
  </si>
  <si>
    <t>Chemins de fer de Provence / Sud France station wooden kit. Type 3 with 3 rows. 80 parts. The kit includes Redutex™ curved tiles roof, interiors, 4 Tichy™ outdoor light with bracket, 20 different Station names, railways posters, clocks, 4 benches, 2 casks and 2 petrol cans. Instructions with photos and 3D drawings. Building sizes : 138 x 91 x 115 mm.  Includes easy to use instructions with 3D drawings.</t>
  </si>
  <si>
    <t>Chemins de fer de Provence / Sud France station wooden kit. Type 2 with 3 rows and a double rows good shed. 100 parts. The kit includes Redutex™ curved tiles roof, interiors, 4 Tichy™ outdoor light with bracket, 20 different Station names, railways posters, clocks, 4 benches, 2 casks and 2 petrol cans. Instructions with photos and 3D drawings.  Building sizes : 252 x 91 x 155 mm. Plaster molded basement 240 x 110 mm.  Includes easy to use instructions with 3D drawings.</t>
  </si>
  <si>
    <t>Chemins de fer de Provence / Sud France Saint André like Toilet block wooden laser cut.  Includes easy to use instructions with 3D drawings. Fits and complete our CP Stations.  sizes : 16 x 25 x 31 mm.</t>
  </si>
  <si>
    <t>3 x 10 clocks CFD Art Deco with 2 different hours indicated. Fits our CP stations.</t>
  </si>
  <si>
    <t>Chemins de fer de Provence's Barrême railway station layout. Complete with railway shelter, platforms, good shed, 30 fittings in state of the art aubertrain LG finish. HOm tracks. Overall size : 602 x 400 x 250 mm.</t>
  </si>
  <si>
    <t>HOe 70 parts Correntino Second class coach wooden kit with ready to run Micro Trains Line Archbar Trucks with couplers (003 02 004). Assembled body sizes 112 x 34 x 22 mm. Interiors, acetate glazing and brass handrails included. Complete nice illustrated instructions with photos and 3 D drawings. The kit comes with a Gondola car Kit. Delivered with a gondola kit as described in 420-03 kit.</t>
  </si>
  <si>
    <t>61 Blanc Misseron "FOUILLETOURTE" Tramways de la Sarthe 80 parts brass kit. Original builder's plate in brass. Mashima motor with belt transmission. Decals included reproducing the original model as it is conserved in the Museum MTVS near Paris. Complete nice illustrated  instructions with photos and 3D drawings.  French model of the year 2013 in narrow gauge brand. Overall sizes : 64 x 35 x 22.
Complete nice illustrated instructions in french with photos and many 3 D drawings.</t>
  </si>
  <si>
    <t>Brass and bronze model kit of the 230T Fives Lille and Cail steam machine of the Réseau Breton.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Maxon GM20 motor (natural inertia).
Overall sizes : 217 x 62 x 78 mm, weight : 885 g.
Components are conceived to be easily removable to be painted. Roof, driver's compartment, water tanks are detachable and can be painted once mounted and mounted once painted. Many fixing templates. Complete nice illustrated instructions in french with photos and many 3 D drawings.</t>
  </si>
  <si>
    <t>Brass and bronze semi kit model of the 230T Fives Lille and Cail steam machine of the Réseau Breton. This model comes with mounted frame, wheels and valve gear assembled and functional motorization.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Maxon GM20 motor (natural inertia).
Overall sizes : 217 x 62 x 78 mm, weight : 885 g.
Components are conceived to be easily removable to be painted. Roof, driver's compartment, water tanks are detachable and can be painted once mounted and mounted once painted. Many fixing templates. Complete nice illustrated instructions in french with photos and many 3 D drawings.</t>
  </si>
  <si>
    <r>
      <t xml:space="preserve">Brass and bronze 2-6-0 Corpet Louvet Kit. Actually in function on the Chemin de fer de la baie de la somme ex-CDA (Chemins de fer Départementaux de l'Aisne).  Laser cut metal screwed frame. Hung axles insulated. Injection molded spokes wheels. Nickeled wheels rims.
Current pickup on the 6 driving wheels. Indexed wheels for 90° wedging. Detailed, multi-parts and  valve gear with pre-drilled holes.
Worm and pinions driving system with Mabuchi™ motor with one fly wheels. Original engraved rivets. Overall size : 88,5 x 25 x 38 mm. Weight : 285 g. </t>
    </r>
    <r>
      <rPr>
        <b/>
        <sz val="9"/>
        <color theme="1"/>
        <rFont val="Verdana"/>
      </rPr>
      <t xml:space="preserve"> </t>
    </r>
    <r>
      <rPr>
        <sz val="9"/>
        <color theme="1"/>
        <rFont val="Verdana"/>
      </rPr>
      <t>Fixing template to form the boiler. Complete nice illustrated instructions in french with photos and many 3 D drawings.</t>
    </r>
  </si>
  <si>
    <t>Brass and bronze mounted &amp; painted model of the 230T Fives Lille and Cail steam machine of the Réseau Breton. Paint scheme actual GECP n° 3587 E 327.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Maxon GM20 motor (natural inertia).
Overall sizes : 217 x 62 x 78 mm, weight : 885 g.</t>
  </si>
  <si>
    <t>Brass and bronze mounted &amp; painted model of the 230T Fives Lille and Cail steam machine of the Réseau Breton. Paint scheme actual GECP n° 3587.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Maxon GM20 motor (natural inertia).
Overall sizes : 217 x 62 x 78 mm, weight : 885 g.</t>
  </si>
  <si>
    <t>Brass and bronze mounted &amp; painted model of the 230T Fives Lille and Cail steam machine of the Réseau Breton. Paint scheme actual GECP n° 3587.  Laser cut metal screwed frame. Hung axles insulated and mounted on bronze bearings. Injection molded spokes wheels. Nickeled wheels rims.
Solid fine blades pickup on the 6 driving wheels. Indexed wheels for 90° wedging. Original engraved rivets.
Detailed, multi-parts and  valve gear with pre-drilled holes.
Worm and pinion reversible driving system with Maxxon GM20 motor (natural inertia).
Overall sizes : 217 x 62 x 78 mm, weight : 885 g.</t>
  </si>
  <si>
    <t xml:space="preserve">Light and fine weathering on demand. Finish state of the art Aubertrain LG. True coal in the tanks, delivered with 2 crew members. </t>
  </si>
  <si>
    <t>Brass and bronze 2-6-0 Corpet Louvet  ready to go painted model. At the time in function on the Chemin de fer de la baie de la Somme ex-CDA (Chemins de fer Départementaux de l'Aisne).  Laser cut metal screwed frame. Hung axles insulated. Injection molded spokes wheels. Nickeled wheels rims.
Current pickup on the 6 driving wheels. Indexed wheels for 90° wedging. Detailed, multi-parts and  valve gear with pre-drilled holes.
Worm and pinions driving system with Mabuchi™ motor with one fly wheels. Original engraved rivets. Overall size : 88,5 x 25 x 38 mm. Weight :285 g</t>
  </si>
  <si>
    <t>Brass and bronze 2-6-0 Corpet Louvet  ready to go painted model. At the time in function on the Chemin de fer de la baie de la Somme ex-CDA (Chemins de fer Départementaux de l'Aisne).  Laser cut metal screwed frame. Hung axles insulated. Injection molded spokes wheels. Nickeled wheels rims.
Current pickup on the 6 driving wheels. Indexed wheels for 90° wedging. Detailed, multi-parts and valve gear with pre-drilled holes.
Worm and pinions driving system with Mabuchi™ motor with one fly wheels. Original engraved rivets. 
DCC.
Overall size : 88,5 x 25 x 38 mm. Weight :285 g</t>
  </si>
  <si>
    <t>San Juan Car Company DROP BOTTOM GONDOLA Oe. Ref.  1060 all cars have a different numbering.</t>
  </si>
  <si>
    <t>Isobloc Bus transformed in Railbus. Complete original interiors preserved, the Mashima motor and gears are not visible. On30 gauge. sizes : ﻿220 x 66 x 54 mm. Many fittings added.</t>
  </si>
  <si>
    <t>Isobloc Bus transformed in Railbus.  Complete original interiors preserved, the Mashima motor and gears are not visible. Om gauge. sizes : ﻿220 x 66 x 54 mm.  Many fittings added.</t>
  </si>
  <si>
    <t>Transformation in Railbus of your model of Isobloc. Include a Mashima™ horizontal power unit and gears not visible (rear of the bus in the motor cavity). Paint schemes as illustrated in our web page. Many fittings added.</t>
  </si>
  <si>
    <t>Aubertrain™ LG Finish, deep &amp; state of the art weathering on a scratch Lilliputian caboose of our design. Very smart and original piece. Interiors and functional door. Bachmann™ On30 truck. Overall size : 57 x 42 x 58 mm.</t>
  </si>
  <si>
    <t>Forney 2-4-4 Spectrum deeply weathered with free style complementary water tender, real wood logs, 30 fittings and tools… State o the art work. DCC.</t>
  </si>
  <si>
    <t>Aubertrain™ LG Finish, deep &amp; state of the art weathering a Spectrum On30 Gas Mechanical. Many fittings added as shown in the picture + driver figure. Overall size : 90 x 45 x 52 mm.  Art work with many details.</t>
  </si>
  <si>
    <t>Long caboose SJCC. Aubertrain™ LG Finish, deep &amp; state of the art weathering with additional castings, painted figure included. Original SJCC not included. Bachmann™ On30 trucks.  Overall size : 57 x 42 x 58 mm.</t>
  </si>
  <si>
    <t xml:space="preserve">On30 (or 0n3 on demand) Pile Driver &amp; Idler Flat state of the art assembled and weathered. 100 fittings and appliances have been added to the original kit. Complete interiors. It's a very nice piece of art.
Kit SJCC included, Article 700-11.
</t>
  </si>
  <si>
    <r>
      <rPr>
        <sz val="9"/>
        <color theme="1"/>
        <rFont val="Noteworthy Light"/>
      </rPr>
      <t>﻿</t>
    </r>
    <r>
      <rPr>
        <sz val="9"/>
        <color theme="1"/>
        <rFont val="Verdana"/>
      </rPr>
      <t>43,5 Om Argentinian Trasandino first class coach wooden kit in with acrylic frame, original brass bogies, Kadee couplers and original nickel wheels. With first class interiors and pre-cut Glazing.  Argentinian decals and four numbers available. Complete nice illustrated french instructions with photos and 3D drawings. In development.</t>
    </r>
  </si>
  <si>
    <r>
      <rPr>
        <sz val="9"/>
        <color theme="1"/>
        <rFont val="Noteworthy Light"/>
      </rPr>
      <t>﻿</t>
    </r>
    <r>
      <rPr>
        <sz val="9"/>
        <color theme="1"/>
        <rFont val="Verdana"/>
      </rPr>
      <t>43,5 Om Argentinian Trasandino second class coach wooden kit in with acrylic frame, original brass bogies, Kadee couplers and original nickel wheels. With first class interiors and pre-cut Glazing.  Argentinian decals and four numbers available. Complete nice illustrated french instructions with photos and 3D drawings. In development.</t>
    </r>
  </si>
  <si>
    <r>
      <rPr>
        <sz val="9"/>
        <color theme="1"/>
        <rFont val="Noteworthy Light"/>
      </rPr>
      <t>﻿</t>
    </r>
    <r>
      <rPr>
        <sz val="9"/>
        <color theme="1"/>
        <rFont val="Verdana"/>
      </rPr>
      <t>43,5 Om Argentinian Trasandino boxcar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r>
  </si>
  <si>
    <r>
      <rPr>
        <sz val="9"/>
        <color theme="1"/>
        <rFont val="Noteworthy Light"/>
      </rPr>
      <t>﻿</t>
    </r>
    <r>
      <rPr>
        <sz val="9"/>
        <color theme="1"/>
        <rFont val="Verdana"/>
      </rPr>
      <t>43,5 Om Argentinian Trasandino Waffle boxcar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r>
  </si>
  <si>
    <t xml:space="preserve">Om or HOn3 (to be precised on order). Alco "Cooper" shovel nose of the Trasandine Mendoza - Los Andes line.  Metal frame and white metal &amp; styrene, Mashima motor with dual fly wheels Body (sizes : 328 x 83 x 66. Brass appliances &amp; fittings. Four color schemes on demand with original inscriptions (to be precised on order, see web site). </t>
  </si>
  <si>
    <t xml:space="preserve">HOm (HOn3,5) or HOn30 to be precised on order). Alco "Cooper" shovel nose of the Trasandine Mendoza - Los Andes line. Metal frame, Aubertrain mechanical base with Mashima™ motor &amp; dual fly wheels. Metal frame and white metal &amp; styrene Body (sizes : 780 x 83 x 66). Brass fittings. Four color schemes on demand with original inscriptions (to be precised on order, see web site). </t>
  </si>
  <si>
    <t>﻿HOm Argentinian Trasandino first class coach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</si>
  <si>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HOm Argentinian Trasandino second class coach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</si>
  <si>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HOm Chilean trasandino first class coach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</si>
  <si>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HOm Argentinian trasandino caboose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</si>
  <si>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HOm Chilean trasandino second class coach wooden kit in with acrylic frame, original brass bogies, Kadee couplers and original nickel wheels. With first class interiors and pre-cut Glazing.  Argentinian decals and four numbers available. Complete nice illustrated french instructions with photos and 3D drawing. In development.</t>
  </si>
  <si>
    <t>1/87 HOm Argentinian trasandino boxcar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</si>
  <si>
    <t>1/87 HOm Argentinian trasandino Waffle boxcar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</si>
  <si>
    <t>Ready to go 1/87 HOm Argentinian trasandino boxcar brass in with acrylic frame, original brass bogies, Kadee couplers and original nickel wheels. With first class interiors and pre-cut Glazing.  Argentinian decals and four numbers available. Complete nice illustrated french instructions with photos and 3D drawings. In development.</t>
  </si>
  <si>
    <t>Ready to go 1/ 87 HOm Argentinian trasandino Waffle boxcar brass  in with acrylic frame, original brass bogies, Kadee couplers and original nickel wheels. With first class interiors and pre-cut Glazing.  Argentinian decals and four numbers available. Complete nice illustrated french instructions with photos and 3D drawings. In development.</t>
  </si>
  <si>
    <t>1/87 HOm Argentinian trasandino stock-car brass kit in with acrylic frame, original brass bogies, Kadee couplers and original nickel wheels. With first class interiors and pre-cut Glazing.  Argentinian decals and four numbers available. Complete nice illustrated french instructions with photos and 3D drawings. In development.</t>
  </si>
  <si>
    <t>Tsunami DCC sound for the twin 95T second motorized 95T unit. This option allows you to get a perfect sound program, twin units have each one it's sound capacity. Very realistic original alco sounds.</t>
  </si>
  <si>
    <t>0 scale, Wooden laser cut plate with 16 horseshoes.
size : 16 x 3 x 3 mm.</t>
  </si>
  <si>
    <t>0 scale, Wooden laser cut sheet with 2 old-timer radios.
size : 2 x 10 x 12 x 3 mm.</t>
  </si>
  <si>
    <r>
      <t xml:space="preserve">0 scale, Wooden laser cut sheet with one typical US horse carriage.
size : </t>
    </r>
    <r>
      <rPr>
        <b/>
        <sz val="9"/>
        <color theme="1"/>
        <rFont val="Verdana"/>
      </rPr>
      <t>1</t>
    </r>
    <r>
      <rPr>
        <sz val="9"/>
        <color theme="1"/>
        <rFont val="Verdana"/>
      </rPr>
      <t xml:space="preserve"> x 90 x 35 x 38 mm. </t>
    </r>
  </si>
  <si>
    <r>
      <t xml:space="preserve">0 scale, Wooden laser cut sheet with two rocking chairs.
size : </t>
    </r>
    <r>
      <rPr>
        <b/>
        <sz val="9"/>
        <color theme="1"/>
        <rFont val="Verdana"/>
      </rPr>
      <t>2</t>
    </r>
    <r>
      <rPr>
        <sz val="9"/>
        <color theme="1"/>
        <rFont val="Verdana"/>
      </rPr>
      <t xml:space="preserve"> x 21 x 15 x 10 mm.</t>
    </r>
  </si>
  <si>
    <r>
      <t xml:space="preserve">0 scale,  Wooden laser cut sheet with 2 step ways.
Dimension : </t>
    </r>
    <r>
      <rPr>
        <b/>
        <sz val="9"/>
        <color theme="1"/>
        <rFont val="Verdana"/>
      </rPr>
      <t>2</t>
    </r>
    <r>
      <rPr>
        <sz val="9"/>
        <color theme="1"/>
        <rFont val="Verdana"/>
      </rPr>
      <t xml:space="preserve"> x</t>
    </r>
  </si>
  <si>
    <t>0 scale, 2 plastic molded set of 4 luggage. 
Size :</t>
  </si>
  <si>
    <t>H0 scale, Wooden laser cut sheet with one typical US horse carriage.
Size :</t>
  </si>
  <si>
    <t>Special support that allows to paint four wheel sets (in and outside) at the time without painting the wheel flange. Fits our fine scale wheels to weather them properly. Wooden for part kit.</t>
  </si>
  <si>
    <t>Set of track gauges and rail bender :  3 straight, 3 radius sections ø 76, 3 radius sections ø 104 for HOm (Hon 3,5) tracks. Wooden laser kit.</t>
  </si>
  <si>
    <t>On a BEMO™ machine, once fittings are glued, it's no more possible to store it in the original case. Our special boxes allow you to enrail the machine with fittings straight up and to store it with it's accessories in place. Our intelligent  storage unit uses the original cover. The box's volume is the same, but the height is a little bigger. 18 parts wooden kit. For original BEMO™ box  sizes : 247 x 69 X 40 mm.</t>
  </si>
  <si>
    <t>On a BEMO™ machine, once fittings are glued, it's no more possible to store it in the original case. Our special boxes allow you to enrail the machine with fittings straight up and to store it with it's accessories in place. Our intelligent  storage unit uses the original cover. The box's volume is the same, but the height is a little bigger. 18 parts wooden kit. For original BEMO™ box  sizes : 189 x 67 X 40 mm.</t>
  </si>
  <si>
    <t>On a BEMO™ machine, once fittings are glued, it's no more possible to store it in the original case. Our special boxes allow you to enrail the machine with fittings straight up and to store it with it's accessories in place. Our intelligent  storage unit uses the original cover. The box's volume is the same, but the height is a little bigger. 18 parts wooden kit.  For original BEMO™ box  sizes : 169 x 67 X 40 mm.</t>
  </si>
  <si>
    <r>
      <t xml:space="preserve">1 Rhaetian Railways Brass signal bell. Sizes :  </t>
    </r>
    <r>
      <rPr>
        <sz val="9"/>
        <color rgb="FF000000"/>
        <rFont val="Menlo Regular"/>
      </rPr>
      <t>∅</t>
    </r>
    <r>
      <rPr>
        <sz val="9"/>
        <color rgb="FF000000"/>
        <rFont val="Verdana"/>
      </rPr>
      <t xml:space="preserve"> 8,75 mm, 58 x 13 mm.</t>
    </r>
  </si>
  <si>
    <t>Little presentation support for 3 signal bells (white metal or brass) with one wood layer and aluminum finish plate with "Filisur RHATISCHE Bahn" inscription. Overall size  : 95 x 45 mm et 115 x 45 mm.</t>
  </si>
  <si>
    <t>Rhaetian Railways  primitive Filisur station (1898) wooden and plaster kit. The kit includes Redutex™ tiles roof, interiors, fittings details and inscriptions plates. Building sizes : 250 x 127 x 52 mm. Plaster molded basement : 280 x 140 mm. Includes easy to use instructions with 3D drawings.</t>
  </si>
  <si>
    <r>
      <t xml:space="preserve">3 Rhaetian Railways white metal signal bells + wood and aluminum stand 2400-05 (115 x 45 mm). Signal bell size :  </t>
    </r>
    <r>
      <rPr>
        <sz val="9"/>
        <color rgb="FF000000"/>
        <rFont val="Menlo Bold"/>
      </rPr>
      <t>∅</t>
    </r>
    <r>
      <rPr>
        <sz val="9"/>
        <color rgb="FF000000"/>
        <rFont val="Verdana"/>
      </rPr>
      <t xml:space="preserve"> 8,75 mm, 58 x 13 mm.</t>
    </r>
  </si>
  <si>
    <r>
      <t xml:space="preserve">Raw plaster molded arch bridge. sizes : 250 x 127 x 52  •  </t>
    </r>
    <r>
      <rPr>
        <sz val="9"/>
        <color rgb="FF000000"/>
        <rFont val="Menlo Bold"/>
      </rPr>
      <t>∅</t>
    </r>
    <r>
      <rPr>
        <sz val="9"/>
        <color rgb="FF000000"/>
        <rFont val="Verdana"/>
      </rPr>
      <t xml:space="preserve"> Arch 225.</t>
    </r>
  </si>
  <si>
    <t>Raw plaster molded semi arch bridge. sizes : 150 x 127 x 52  •  ∅ Arch 140</t>
  </si>
  <si>
    <t>These two modules represent the construction of a trestle bridge somewhere in the great west…One part consists of a working area with bunk house with finely detailed interiors and figures and a store workshop with dozens and dozens of tools, fittings and garbage, the other one is the 8 trestles bridge itself. Electrical connections to power the rails and to switch on/off lights .Both circuits have rear switches in order to animate the stage. State of the art representation. Overall size : : 2 x 900 x 600 x 600 mm.</t>
  </si>
  <si>
    <t>Like Bridge Construction modules article 3000-12, plus a PSC weathered C 16 with Tsunami sound decoder and a San Juan Car Company pile driver weathered and detailled with it's Idler Flat car charged with complementary tools and fittings. Both models are highly detailed and painted in original  D&amp;RGW grey scheme. On30.Overall size : 2 x 900 x 600 x 600 mm.</t>
  </si>
  <si>
    <t>Nice piece of Aubertrain building assembled and weathered serie representing a desk office of the "Seven lakes Railway Company". Interiors, light, glaze and fittings. Overall size : 180 x 140 x 120 mm.</t>
  </si>
  <si>
    <t xml:space="preserve">ALSTHOM GIJON builder plate, ready to use laser cut piece. Size : </t>
  </si>
  <si>
    <t xml:space="preserve">ALSTHOM AZPEITIA builder plate, ready to use laser cut piece. Size : </t>
  </si>
  <si>
    <t>H0 Trestle Bridge assembled model, 4 trestles. Size : 275 x 155 x deck 32 x pier's foot 80 mm. Delivered in a special dedicated carrier included in the price.</t>
  </si>
  <si>
    <t>Trestle Bridge en 0, 8 trestles &amp; a Deck Girder Bridge Atlas 6923 (500,8 mm large). Size  1120 x 740 x deck 50 x Piètement 200 mm. Delivered in a special dedicated carrier included in the price.</t>
  </si>
  <si>
    <t>SECOND CLASS TROCHITA COACH  Oe KIT in LASER CUT PLYWOOD</t>
  </si>
  <si>
    <t>DINING CAR TROCHITA Oe KIT in LASER CUT PLYWOOD</t>
  </si>
  <si>
    <t>TROCHITA STOCK CAR KIT in  LASER CUT PLYWOOD</t>
  </si>
  <si>
    <t>TROCHITA BOX CAR KIT in  LASER CUT PLYWOOD</t>
  </si>
  <si>
    <t>TROCHITA HIGH SIDE GONDOLA CAR KIT in  LASER CUT PLYWOOD. On30</t>
  </si>
  <si>
    <t>TROCHITA LOW SIDE GONDOLA CAR KIT in  LASER CUT PLYWOOD. On30</t>
  </si>
  <si>
    <t>TROCHITA LONG IDLER FLAT CAR KIT in  LASER CUT PLYWOOD. On30</t>
  </si>
  <si>
    <t>TROCHITA SHORT IDLER FLAT CAR KIT in  LASER CUT PLYWOOD.On30</t>
  </si>
  <si>
    <t>TROCHITA LUGGAGE CAR KIT in  LASER CUT PLYWOOD. On30</t>
  </si>
  <si>
    <t>HO ARGENTINIAN FERROCARRILES LOGO ONLY 5 COLORS DECALS</t>
  </si>
  <si>
    <t>CHEMINS DE FER DE PROVENCE COACHES PAIR OF TRUCKS BRASS ASSEMBLY KIT</t>
  </si>
  <si>
    <t>BARRÊME 2 BAYS ONE GOOD SHED STATE OF THE ART WEATHERED LAYOUT with ACCESSORIES IN BOX</t>
  </si>
  <si>
    <t>WEATHERED GAS MECHANICAL</t>
  </si>
  <si>
    <t>DRGW WEATHERED SAN JUAN CAR COMPANY LONG REFRIGERATOR</t>
  </si>
  <si>
    <t>WEATHERED CABOOSE MOUNT BLUE MODEL Co</t>
  </si>
  <si>
    <t>WEATHERING TRACTOR MAGIC TRAIN FLEISCHMANN</t>
  </si>
  <si>
    <t>CHILEAN TRASANDINO FIRST CLASS COACH KIT</t>
  </si>
  <si>
    <t>KIT WAFFLE BOX CAR BELGRANO HOm</t>
  </si>
  <si>
    <t xml:space="preserve">WAFFLE BOX CAR BELGRANO READY TO GO </t>
  </si>
  <si>
    <t>2 OLD-TIMER  O KIT</t>
  </si>
  <si>
    <t>2 EASELS O KIT</t>
  </si>
  <si>
    <t>2 STEP WAYS O KIT</t>
  </si>
  <si>
    <t xml:space="preserve">SUSCH STATION WOODEN  KIT WITH PLASTER BASEMENT. </t>
  </si>
  <si>
    <t>LITTLE BRIDGE LAYOUT PAINTED &amp; DECORATED READY TO USE</t>
  </si>
  <si>
    <t>2 MODULES STATE OH THE ART "BUILDING THE BRIDGE LAYOUT</t>
  </si>
  <si>
    <t>RhB SLM CROCODILE BUILDER PLATE</t>
  </si>
  <si>
    <t>MATISA  BUILDER PLATE</t>
  </si>
  <si>
    <t>BB ALSTHOM GIJON  BUILDER PLATE</t>
  </si>
  <si>
    <t>BB ALSTHOM AZPEITIA  BUILDER PLATE</t>
  </si>
  <si>
    <t>HGe 4/4 FO BUILDER PLATE</t>
  </si>
  <si>
    <t>FRANCO BELGE BUILDER  PLATE</t>
  </si>
  <si>
    <t xml:space="preserve">EMD BUILDER  PLATE </t>
  </si>
  <si>
    <t>PAINTING WHEELS SUPPORT WOOD KIT TO WEATHER HOm WHEELS</t>
  </si>
  <si>
    <t>LIGHT &amp; NICE WEATHERING FOR 230T FINISH AUBERTRAIN LG</t>
  </si>
  <si>
    <t>GAS MECHANICAL</t>
  </si>
  <si>
    <t>WEATHERING TRACTOR MAGIC TRAIN</t>
  </si>
  <si>
    <t xml:space="preserve">BELGRANO HOm BOX CAR </t>
  </si>
  <si>
    <t>WAFFLE BOX CAR BELGRANO READY TO GO</t>
  </si>
  <si>
    <t>COOPER 95 T DOUBLE HOm 2 MOTORS</t>
  </si>
  <si>
    <t>HOm RAIL BENDERS</t>
  </si>
  <si>
    <t>60 GENUINE SWISS STATION CLOCKS</t>
  </si>
  <si>
    <t>LITTLE BRIDGE LAYOUT</t>
  </si>
  <si>
    <t>3 ABUTMENTS AND 2 RETAINING PLASTER  WALLS</t>
  </si>
  <si>
    <t xml:space="preserve">4 ABUTMENTS AND 3 RETAINING PLASTER WALLS </t>
  </si>
  <si>
    <t>BUILDING THE BRIDGE LAYOUT avec ROLLING STOCK (C16 &amp; Pile Driver).</t>
  </si>
  <si>
    <t>HAINE SAINT-PIERRE PLATE</t>
  </si>
  <si>
    <t>NOYON CUISCARD LASSIGNY BUILDER PLATE</t>
  </si>
  <si>
    <t>RhB SLM CROCODILE PLATE</t>
  </si>
  <si>
    <t>HGe 4/4 FO PLATE</t>
  </si>
  <si>
    <t>FRANCO BELGE PLATE</t>
  </si>
  <si>
    <t xml:space="preserve">EMD PLATE </t>
  </si>
  <si>
    <t>TRESTLE BRIDGE BLOSSOM MINE HO ASSEMBLED PAINTED</t>
  </si>
  <si>
    <t>TRESTLE BRIDGE SAVANNAH HO ASSEMBLED PAINTED</t>
  </si>
  <si>
    <t>TRESTLE BRIDGE ANTONITO O ASSEMBLED</t>
  </si>
  <si>
    <t>TRESTLE BRIDGE CHAMA O ASSEMBLED</t>
  </si>
  <si>
    <t>TRESTLE BRIDGE ANIMAS</t>
  </si>
  <si>
    <t>EMD PLATE</t>
  </si>
  <si>
    <t>KIT SUPPORT de PEINTURE POUR ROUES HOm</t>
  </si>
  <si>
    <t>Kit en BOIS DÉCOUPES LASER  COUVERT EX WAGON à BESTIAUX de la TROCHITA Oe</t>
  </si>
  <si>
    <t>Kit en BOIS DÉCOUPES LASER   Fourgon de la TROCHITA. Oe</t>
  </si>
  <si>
    <t>4 ESSIEUX AVEC ROUES NICKELÉES ET PALIERS LAITON TROCHITA Oe</t>
  </si>
  <si>
    <t>GRUE à EAU TROCHITA TYPE MAITEN OU ESQUEL HO</t>
  </si>
  <si>
    <t>TROCHITA HENSCHEL 75 H 141 HOe AVEC MÉCANIQUE KATO</t>
  </si>
  <si>
    <t>ENSEMBLE DE TROIS VOITURES MONTÉES PEINTES I, II &amp; FOURGON DES CP en Om.</t>
  </si>
  <si>
    <t>SAN JUAN CAR Cie K113-30 On30 D&amp;RGW Refera Kit 150</t>
  </si>
  <si>
    <t xml:space="preserve">SAN JUAN CAR Cie C80 C-16 9 1/2" AIR PMU </t>
  </si>
  <si>
    <t>C 16 PCC SONORE  TSUNAMI "MUSÉE" + PILE DRIVER QUALITÉ MUSÉE</t>
  </si>
  <si>
    <t>TRANSFORMATION D'UNE LOCOTRACTEUR SCHOEMA FLEISCHMANN MAGIC TRAIN</t>
  </si>
  <si>
    <t>KIT EN BOIS : 2 CHEVALETS O</t>
  </si>
  <si>
    <t>KIT EN BOIS : 4 PANIERS à HOMARD O</t>
  </si>
  <si>
    <t>KIT EN BOIS : 2 TABOURETS O</t>
  </si>
  <si>
    <t>5 PORTES  1 FENÊTRE 3 ŒIL de BŒUF HO</t>
  </si>
  <si>
    <t>KIT EN LAITON :  4 BANCS TRIPLES en BOIS HO</t>
  </si>
  <si>
    <t>9 GABARIT d'ENTRAXE POUR VOIE DROITE &amp; COURBE HOm en BOIS</t>
  </si>
  <si>
    <t>BASE D'EXPOSITION LOCO BEMO</t>
  </si>
  <si>
    <t xml:space="preserve">1 CLOCHE D'ANNONCE MÉTAL BLANC </t>
  </si>
  <si>
    <t xml:space="preserve">3  CLOCHES D'ANNONCE MÉTAL BLANC </t>
  </si>
  <si>
    <t>1  CLOCHE D'ANNONCE TOURNÉS O</t>
  </si>
  <si>
    <t>3  CLOCHES D'ANNONCE TOURNÉS O</t>
  </si>
  <si>
    <t>PLAQUE DE PRÉSENTATION EN BOIS POUR 3  CLOCHE D'ANNONCE</t>
  </si>
  <si>
    <t>3 CLOCHES D'ANNONCE EN MÉTAL BLANC AVEC PRÉSENTOIR</t>
  </si>
  <si>
    <t>DIORAMA HOm "LE PETIT PONT" ENTIÈREMENT DÉCORÉ</t>
  </si>
  <si>
    <t>PAIRE de PILIERS HAUTEUR 240 mm en PLÂTRE MOULÉ</t>
  </si>
  <si>
    <t>PAIRE de PILIERS HAUTEUR 160 mm en PLÂTRE MOULÉ</t>
  </si>
  <si>
    <t>PAIRE de PILIERS HAUTEUR 80 mm en PLÂTRE MOULÉ</t>
  </si>
  <si>
    <t>PLAQUE CONSTRUCTEUR BB ALSTHOm GIJÓN</t>
  </si>
  <si>
    <t>PLAQUE RÉSEAU SLM HGe 4/4 FO</t>
  </si>
  <si>
    <t>PLAQUE CONSTRUCTEUR FRANCO BELGE</t>
  </si>
  <si>
    <t>PLAQUE CONSTRUCTEUR ALCO 36196</t>
  </si>
  <si>
    <t>2 brass protection skirts to add to the first serie of Blanc Misseron 030 model.</t>
  </si>
  <si>
    <t xml:space="preserve">On30 Box Car Kit 3000 DRGW San Juan Car Company. </t>
  </si>
  <si>
    <t xml:space="preserve">Couvert DRGW à l'échelle On30 en Kit de la série 3000 de San Juan Car Company. </t>
  </si>
  <si>
    <t>Cie des Batignolles station from the genuine Furka-Oberalp line Wooden kit. Niederwald, Reckingen, Munster, Biel, Mörel, Naters, Lax et Fiesch Type . Station with good shed.</t>
  </si>
  <si>
    <t>Cie des Batignolles little stop from the genuine Furka-Oberalp line Wooden kit. Niederwald, Reckingen, Munster, Biel, Mörel, Naters, Lax et Fiesch Type . Station with good shed.</t>
  </si>
  <si>
    <t>Modules et scénographies ferroviaires</t>
  </si>
  <si>
    <t>Plaques constructeurs de matériel ferroviaire en bois</t>
  </si>
  <si>
    <t>Ponts à tréteaux en bois en HO et en O</t>
  </si>
  <si>
    <t>Séries spéciales et modèles patinés en O</t>
  </si>
  <si>
    <t>Matériel roulant San Juan Car Company</t>
  </si>
  <si>
    <t>Locomotives françaises en laiton HO et O</t>
  </si>
  <si>
    <t>Modèles HOe du Correntino Argentin</t>
  </si>
  <si>
    <t>940-05</t>
  </si>
  <si>
    <t>4006-03</t>
  </si>
  <si>
    <t>DESOUCHES &amp; DAVID</t>
  </si>
  <si>
    <t>DESOUCHES &amp; DAVID PLATE</t>
  </si>
  <si>
    <t>PLAQUE CONSTRUCTEUR DESOUCHES &amp; DAVID</t>
  </si>
  <si>
    <t>CP COACHES DESOUCHES &amp; DAVID BUILDER PLATE</t>
  </si>
  <si>
    <t>CHEMINS de FER ÉCONOMIQUES de la SOMME COACHES LINE PLATE</t>
  </si>
  <si>
    <t xml:space="preserve">Kit du château d'eau de la gare d'Uspallata du Transandino. Livré avec une base et une maçonnerie en plâtre. Cuve en métal repoussé. Accessoires complets. Dimensions : 42 x 42 x 77 mm. </t>
  </si>
  <si>
    <t xml:space="preserve">Uspallata's station water tank with plaster base and stones wall basement, the tank is in embossed metal. Ladder and complete accessories. Overall size :  42 x 42 x 77 mm. </t>
  </si>
  <si>
    <t>950-07</t>
  </si>
  <si>
    <t xml:space="preserve">DESOUCHES et DAVID builder's plate Sud France and CP coaches. Dimensions : 290 x 120 mm. </t>
  </si>
  <si>
    <t>Plaque constructeur DESOUCHES et DAVID des voitures du Sud France puis des CP. Dimensions : 290 x 120 mm.</t>
  </si>
  <si>
    <t>COUVERT BELGRANO HOm</t>
  </si>
  <si>
    <t>kit laiton au 87 ème d'un couvert à parois tôlées du réseau General Belgrano argentin ayant circulé sur le Transandin. Châssis acrylique boggies laiton, attelages Kadee et roues nickelées à l'échelle. Notice de montage illustrée avec photos et schémas 3D. Livré avec décalcomanies des chemins de fer argentins et 4 numérotation possibles. En phase de développement</t>
  </si>
  <si>
    <t>COUVERT LA BRUGEOISE Om</t>
  </si>
  <si>
    <t>COUVERT BELGRANO E Om</t>
  </si>
  <si>
    <t>WAGON COUVERT TÔLÉ BELGRANO / TRASANDINO MONTÉ. Om</t>
  </si>
  <si>
    <t>BELGRANO REEFER CAR</t>
  </si>
  <si>
    <t>WAGON FRIGORIFIQUE BELGRANO</t>
  </si>
  <si>
    <t>REFRIGERATOR TRASANDINO CAR</t>
  </si>
  <si>
    <t>BELGRANO REEFER CAR RTR</t>
  </si>
  <si>
    <t>Modèle laiton monté peint au 87 ème d'un wagon frigorifique du Transandino argentin avec châssis acrylique boggies laiton, attelages Kadee et roues nickelées à l'échelle. Livré avec décalcomanies des chemins de fer argentins et 4 numérotation possibles. En phase de développement</t>
  </si>
  <si>
    <t>COOPER 95 T DOUBLE HOm  du TRASANDINO OU du GENERAL BELGRANO 1 MOTEUR</t>
  </si>
  <si>
    <t>KIT RÉSERVOIR D'EAU USPALLATA du TRASANDINO en HOm</t>
  </si>
  <si>
    <t>4004-12</t>
  </si>
  <si>
    <t>CORPET LOUVET AISNE</t>
  </si>
  <si>
    <t>PLAQUE CORPET LOUVET AISNE</t>
  </si>
  <si>
    <t>CORPET LOUVET AISNE PLATE</t>
  </si>
  <si>
    <t>CORPET LOUVET AISNE BUILDER PLATE</t>
  </si>
  <si>
    <t>Plaque CORPET LOUVET AISNE  en bois découpé au laser. Dimension : 300 mm x 100 mm.</t>
  </si>
  <si>
    <t>HAINE SAINT PIERRE builder plate, ready to use laser cut piece. Size :  mm x mm</t>
  </si>
  <si>
    <t>CORPET LOUVET AISNE builder plate, ready to use laser cut piece. Size : 300 mm x 100 mm.</t>
  </si>
  <si>
    <t xml:space="preserve">Ready to go 1/87 brass HOm Argentinian trasandino Reefer-car  with acrylic frame, original brass bogies, Kadee couplers and original nickel wheels. With first class interiors and pre-cut Glazing.  Argentinian decals and four numbers available. </t>
  </si>
  <si>
    <t xml:space="preserve">Ready to go 1/87 brass HOm Argentinian trasandino stock-car  with acrylic frame, original brass bogies, Kadee couplers and original nickel wheels. With first class interiors and pre-cut Glazing.  Argentinian decals and four numbers available. </t>
  </si>
  <si>
    <t>FRENCH SPEED RECORD 331 Km/H plate, ready to use laser cut piece. Size : 280 x 200 mm.</t>
  </si>
  <si>
    <t>FRENCH SPEED RECORD 331 PLATE</t>
  </si>
  <si>
    <t>960-05</t>
  </si>
  <si>
    <t>960-06</t>
  </si>
  <si>
    <t>960-07</t>
  </si>
  <si>
    <t>960-08</t>
  </si>
  <si>
    <t>SHOWEL NOSE WP&amp;Y SINGLE UNIT</t>
  </si>
  <si>
    <t xml:space="preserve">SHOWEL NOSE WP&amp;Y DOUBLE </t>
  </si>
  <si>
    <t>SHOWEL NOSE WP&amp;Y SIMPLE</t>
  </si>
  <si>
    <t>SHOWEL NOSE WP&amp;Y DOUBLE 2 MOTEURS</t>
  </si>
  <si>
    <t>TSUNAMI SOUND POUR LA SECONDE UNITÉ WP&amp;Y MOTORISÉE</t>
  </si>
  <si>
    <t>TSUNAMI SOUND POUR LA SECONDE UNITÉ WHYTE PASS &amp; YUKON MOTORISÉE</t>
  </si>
  <si>
    <t>SHOWEL NOSE WHYTE PASS &amp; YUKON SIMPLE CAISSE</t>
  </si>
  <si>
    <t xml:space="preserve">SHOWEL NOSE WHYTE PASS &amp; YUKON DOUBLE CAISSE 1 MOTEUR </t>
  </si>
  <si>
    <t>SHOWEL NOSE WHYTE PASS &amp; YUKON DOUBLE CAISSE 2 MOTEURS</t>
  </si>
  <si>
    <t xml:space="preserve">SHOWEL NOSE WP&amp;Y DOUBLE UNIT </t>
  </si>
  <si>
    <t>SHOWEL NOSE WP&amp;Y DOUBLE UNIT 2 MOTORS</t>
  </si>
  <si>
    <t>TSUNAMI SOUND FOR THE SECOND UNIT WP&amp;U</t>
  </si>
  <si>
    <t>SHOWEL NOSE WHYTE PASS &amp; YUKON SINGLE UNIT</t>
  </si>
  <si>
    <t xml:space="preserve">SHOWEL NOSE WHYTE PASS &amp; YUKON DOUBLE UNIT </t>
  </si>
  <si>
    <t>SHOWEL NOSE WHYTE PASS &amp; YUKON DOUBLE UNIT 2 MOTORS</t>
  </si>
  <si>
    <t>TSUNAMI SOUND FOR THE SECOND UNIT WHYTE PASS &amp; YUKON</t>
  </si>
  <si>
    <t>HOm / HOn30 (à préciser à la commande) Alco dite Cooper ou "Nez de pelle". Double caisse et double motorisation Mashima avec double volant d'inertie. Châssis métal, caisse en métal blanc et résine. DCC Sound Mashima avec la bande son de la machine originale. Dimensions de la caisse : 345 x 45 x 35. Bogies laiton. Décoration WHITE PASS &amp; YUKON.</t>
  </si>
  <si>
    <t>HOm / HOn30 (à préciser à la commande) Alco dite Cooper ou "Nez de pelle". Double caisse avec 1 seule motorisation Mashima avec double volant d'inertie. Châssis métal, caisse en métal blanc et résine. DCC Sound Mashima avec la bande son de la machine originale. Dimensions de la caisse : 345 x 45 x 35. Bogies laiton. Décoration WHITE PASS &amp; YUKON.</t>
  </si>
  <si>
    <t>HOm / HOn30 (à préciser à la commande). Alco dite Cooper ou "Nez de pelle". Motorisation Mashima avec double volant d'inertie. Châssis métal, caisse en métal blanc et résine. DCC Sound Mashima avec la bande son de la machine originale. Dimensions de la caisse : 177 x 45 x 35. Bogies laiton. Décoration WHITE PASS &amp; YUKON.</t>
  </si>
  <si>
    <t xml:space="preserve">HOm (HOn3,5) or HOn30 to be precised on order). Alco "Cooper" shovel nose of the White Pass &amp; Yukon Road. Aubertrain mechanical base with Mashima™ motor &amp; dual fly wheels. Metal frame and white metal &amp; styrene Body (sizes : 177 x 45 x 35). </t>
  </si>
  <si>
    <t xml:space="preserve">HOm (HOn3,5) or HOn30 to be precised on order). Alco "Cooper" shovel nose of the White Pass &amp; Yukon Road. Double units with Aubertrain mechanical base with dual Mashima™ motor &amp; dual fly wheels. Metal frame and white metal &amp; styrene Body (sizes : 345 x 45 x 35). Brass appliances &amp; fittings. </t>
  </si>
  <si>
    <t>Tsunami DCC sound for the twin Alco "Cooper" shovel nose of the White Pass &amp; Yukon Road second motorized unit. This option allows you to get a perfect sound program, twin units have each one it's sound capacity. Very realistic original alco sounds. Mounted &amp; tested.</t>
  </si>
  <si>
    <t>Équipement DCC sonore pour la seconde unité motorisée des ALCO WHITE PASS &amp; YUKON. double caisse. Avec cette option, chaque machine accouplée dispose de sa propre sonorisation. Monté, testé.</t>
  </si>
  <si>
    <t xml:space="preserve">HOm (HOn3,5) or HOn30 to be precised on order). Alco "Cooper" shovel nose of the Transandine Mendoza - Los Andes line. Double units with Aubertrain mechanical base with dual Mashima™ motor &amp; dual fly wheels. Metal frame and white metal &amp; styrene Body (sizes : 345 x 45 x 35). Brass appliances &amp; fittings. Four color schemes on demand with original inscriptions (to be precised on order, see web site). </t>
  </si>
  <si>
    <t xml:space="preserve">HOm (HOn3,5) or HOn30 to be precised on order). Alco "Cooper" shovel nose of the Transandine Mendoza - Los Andes line. Double units with one motor Aubertrain mechanical base with Mashima™ motor &amp; dual fly wheels. Metal frame and white metal &amp; styrene Body (sizes : 345 x 45 x 35). Brass appliances &amp; fittings. Four color schemes on demand with original inscriptions (to be precised on order, see web site). </t>
  </si>
  <si>
    <t xml:space="preserve">HOm (HOn3,5) or HOn30 to be precised on order). Alco "Cooper" shovel nose of the Transandine Mendoza - Los Andes line. Aubertrain mechanical base with Mashima™ motor &amp; dual fly wheels. Metal frame and white metal &amp; styrene Body (sizes : 177 x 45 x 35). Four color schemes on demand with original lettering (to be precised on order, see web site). </t>
  </si>
  <si>
    <t>HOm (HOn3,5) or HOn30 to be precised on order). Alco "Cooper" shovel nose of the White Pass &amp; Yukon Road. Double units with one motor Aubertrain mechanical base with Mashima™ motor &amp; dual fly wheels. Metal frame and white metal &amp; styrene Body (sizes : 345 x 45 x 35). Brass appliances &amp; fittings.</t>
  </si>
  <si>
    <t>2400-14</t>
  </si>
  <si>
    <t>2400-15</t>
  </si>
  <si>
    <t>2400-16</t>
  </si>
  <si>
    <t>150 FRENCH GENUINE POSTERS</t>
  </si>
  <si>
    <t>Accessoires en O et en HO pour le matériel métrique et la gamme BEMO™</t>
  </si>
  <si>
    <t>510-01</t>
  </si>
  <si>
    <t>510-02</t>
  </si>
  <si>
    <t>510-04</t>
  </si>
  <si>
    <t>510-03</t>
  </si>
  <si>
    <t>FIRST CLASS TROCHITA COACH  Oe LASER CUT WOOD KIT</t>
  </si>
  <si>
    <t xml:space="preserve">4 Oe AXLES WITH TROCHITA NICKEL WHEELS </t>
  </si>
  <si>
    <t>8 BEARINGS FOR Oe TROCHITA AXLES</t>
  </si>
  <si>
    <t>BRASS AIR PUMP &amp; AIR BREAK TANK Oe</t>
  </si>
  <si>
    <t>2 WOODEN Oe TROCHITA ARCHBAR TRUCKS FOR STATIC USE</t>
  </si>
  <si>
    <t>2 WOODEN ORIGINAL Oe TROCHITA ARCHBAR TRUCKS FOR STATIC USE</t>
  </si>
  <si>
    <t>BRASS AIR PUMP &amp; AIR BREAK TANK FOR TROCHITA Oe COACHES &amp; CARS</t>
  </si>
  <si>
    <t>8 BEARINGS FOR TROCHITA Oe AXLES</t>
  </si>
  <si>
    <t>4 Oe AXLES WITH ORIGINAL TROCHITA NICKEL WHEELS WITH BRASS BEARINGS</t>
  </si>
  <si>
    <t>3 WOODEN TROCHITA ORIGINAL COMMONWEALTH Oe TRUCKS FOR STATIC USE</t>
  </si>
  <si>
    <t>Oe ARGENTINIAN FERROCARRILES DECALS FOR 4 COACHES &amp; CARS</t>
  </si>
  <si>
    <t>Oe ORIGINAL TROCHITA WATER CRANE PLASTIC KIT</t>
  </si>
  <si>
    <t>Oe TROCHITA WATER CRANE PLASTIC KIT</t>
  </si>
  <si>
    <t>Oe ARGENTINIAN FERROCARRILES DECALS</t>
  </si>
  <si>
    <t>3 WOODEN TROCHITA COMMONWEALTH Oe TRUCKS FOR STATIC USE</t>
  </si>
  <si>
    <t>HOe first CLASS COACH TROCHITA WOODEN LASER CUT KIT</t>
  </si>
  <si>
    <t>HOe SECOND CLASS COACH TROCHITA WOODEN LASER CUT KIT</t>
  </si>
  <si>
    <t>HOe ORIGINAL LUGGAGE CAR TROCHITA KIT LASER CUT KIT</t>
  </si>
  <si>
    <t>HOe SECOND CLASS COACH TROCHITA KIT</t>
  </si>
  <si>
    <t>HOe first CLASS COACH TROCHITA KIT</t>
  </si>
  <si>
    <t>KIT BOIS DÉCOUPÉ LASER VOITURE TROCHITA PREMIÈRE CLASSE HOe</t>
  </si>
  <si>
    <t>KIT BOIS DÉCOUPÉ LASER FOURGON TROCHITA HOe</t>
  </si>
  <si>
    <t>KIT BOIS DÉCOUPÉ LASER VOITURE TROCHITA SECONDE CLASSE HOe</t>
  </si>
  <si>
    <t>KIT BOIS DÉCOUPÉ LASER TROCHITA PLAT HOe</t>
  </si>
  <si>
    <t>KIT BOIS DÉCOUPÉ LASER TROCHITA COUVERT HOe</t>
  </si>
  <si>
    <t>KIT BOIS DÉCOUPÉ LASER TROCHITA BORD HAUT HOe</t>
  </si>
  <si>
    <t>KIT BOIS DÉCOUPÉ LASER TROCHITA BORD BAS HOe</t>
  </si>
  <si>
    <t>COUVERT CP en KIT LAITON HOm</t>
  </si>
  <si>
    <t>HOm CP BOX CAR BRASS KIT</t>
  </si>
  <si>
    <t>HOm CP BOX BRASS CAR KIT</t>
  </si>
  <si>
    <t>KIT GARE CP 2 HOm</t>
  </si>
  <si>
    <t>KIT GARE CP 2 + HALLE HOm</t>
  </si>
  <si>
    <t>KIT GARE CP 3 TYPE 3 HOm</t>
  </si>
  <si>
    <t>KIT GARE CP 3 + HALLE HOm</t>
  </si>
  <si>
    <t>ARGENTINIAN DECAUVILLE 3 CORRENTINO HOe BOXCAR LASER CUT WOOD KITS</t>
  </si>
  <si>
    <t>ARGENTINIAN DECAUVILLE CORRENTINO HOe BOXCAR LASER CUT WOOD KIT</t>
  </si>
  <si>
    <t>ARGENTINIAN DECAUVILLE CORRENTINO HOe DINER COACH LASER CUT WOOD  KIT</t>
  </si>
  <si>
    <t>ARGENTINIAN DECAUVILLE CORRENTINO HOe GONDOLA LASER CUT WOOD KIT</t>
  </si>
  <si>
    <t>ARGENTINIAN DECAUVILLE 3 CORRENTINO HOe GONDOLAS LASER CUT WOOD  KITS SET</t>
  </si>
  <si>
    <t>ARGENTINIAN DECAUVILLE CORRENTINO HOe LUGGAGE VAN LASER CUT WOOD KIT</t>
  </si>
  <si>
    <t>ARGENTINIAN DECAUVILLE CORRENTINO HOe LUGGAGE VAN, GONDOLA &amp; BOXCAR LASER CUT WOOD KITS SET</t>
  </si>
  <si>
    <t>KIT FOURGON HOe</t>
  </si>
  <si>
    <t>KIT COUVERT HOe</t>
  </si>
  <si>
    <t>KIT VOITURE RESTAURANT HOe</t>
  </si>
  <si>
    <t>1 VOITURE II CLASSE + 1 TOMBEREAU Hoe EN KIT</t>
  </si>
  <si>
    <t>3 VOITURES CLASSE II EN KIT</t>
  </si>
  <si>
    <t>VOITURE II CLASSE Hoe EN KIT</t>
  </si>
  <si>
    <t>3 VOITURES  I CLASSE Hoe EN KIT</t>
  </si>
  <si>
    <t xml:space="preserve"> VOITURE  I CLASSE Hoe EN KIT</t>
  </si>
  <si>
    <t>16 0 HORSESHOES</t>
  </si>
  <si>
    <t>1 0 WORKBENCH</t>
  </si>
  <si>
    <t>4 0 CRATES</t>
  </si>
  <si>
    <t>2 0 OLD-TIMER RADIOS</t>
  </si>
  <si>
    <t>13 0 GARBAGE CAR PARTS</t>
  </si>
  <si>
    <t>1 US 0 HORSE CARRIAGE</t>
  </si>
  <si>
    <t>2 0 ROCKING CHAIRS</t>
  </si>
  <si>
    <t>4 0 CHAIRS</t>
  </si>
  <si>
    <t>10 0 SPICE-PLATES</t>
  </si>
  <si>
    <t>2 0 EASELS</t>
  </si>
  <si>
    <t>4  0 LOBSTER BASKETS</t>
  </si>
  <si>
    <t>1 0 SUSPENDED TOOLS CUPBOARD</t>
  </si>
  <si>
    <t>2 0 LONG LADDERS</t>
  </si>
  <si>
    <t>4 0 GARAGE DOORS</t>
  </si>
  <si>
    <t>2 0 STEP WAYS</t>
  </si>
  <si>
    <t>5 0 WOOD BARRELS</t>
  </si>
  <si>
    <t>5 0 OIL BARRELS</t>
  </si>
  <si>
    <t>2 0 TRIPLE IRONWORK BENCHES</t>
  </si>
  <si>
    <t>2 0 HAND TROLLEYS</t>
  </si>
  <si>
    <t>2 0 FRENCH BAGGAGE WAGON</t>
  </si>
  <si>
    <t>1 0 SET OF LUGGAGE</t>
  </si>
  <si>
    <t>US HO HORSE CARRIAGE</t>
  </si>
  <si>
    <t>2 HO LONG LADDERS</t>
  </si>
  <si>
    <t>1  HO WORKBENCH</t>
  </si>
  <si>
    <t>6  HO POSTER FRAMES</t>
  </si>
  <si>
    <t>4  HO PROVENÇALES WINDOWS</t>
  </si>
  <si>
    <t xml:space="preserve">HO DOORS,  WINDOW &amp;  BULL'S EYES WINDOWS </t>
  </si>
  <si>
    <t>2 BANCS TRIPLES en FONTE O</t>
  </si>
  <si>
    <t>2 0 TRIPLE WOOD BENCHES</t>
  </si>
  <si>
    <t>5 WHITE METAL BARRELS O</t>
  </si>
  <si>
    <t>5  WHITE METAL OIL BARRELS O</t>
  </si>
  <si>
    <t>2 TRIPLE IRONWORK BRASS BENCHES O KIT</t>
  </si>
  <si>
    <t>2 BANCS TRIPLES DE BOIS O</t>
  </si>
  <si>
    <t>2 TRIPLE WOOD BENCHES O BRASS KIT</t>
  </si>
  <si>
    <t>KIT EN LAITON : 2 BANCS TRIPLES DE BOIS EN LAITON ÉCHELLE O</t>
  </si>
  <si>
    <t>KIT EN LAITON : 2 BANCS TRIPLES DE FONTE EN LAITON ÉCHELLE O</t>
  </si>
  <si>
    <t>7 TONNEAUX DE BOIS HO</t>
  </si>
  <si>
    <t>ENSEMBLE EN MÉTAL BLANC : 6 FÛTS MÉTALLIQUES HO</t>
  </si>
  <si>
    <t>ENSEMBLE EN MÉTAL BLANC : 7 TONNEAUX HO</t>
  </si>
  <si>
    <t>KIT LAITON 2 DIABLES HO</t>
  </si>
  <si>
    <t>2 H0 HAND TROLLEYS BRASS KIT</t>
  </si>
  <si>
    <t>2 H0 HAND TROLLEYS</t>
  </si>
  <si>
    <r>
      <t xml:space="preserve">Échelle H0, découpée laiton avec 2 diables de quai.
Dimension : </t>
    </r>
    <r>
      <rPr>
        <b/>
        <sz val="9"/>
        <color theme="1"/>
        <rFont val="Verdana"/>
      </rPr>
      <t>2</t>
    </r>
    <r>
      <rPr>
        <sz val="9"/>
        <color theme="1"/>
        <rFont val="Verdana"/>
      </rPr>
      <t xml:space="preserve"> x 15  X 7 mm</t>
    </r>
  </si>
  <si>
    <r>
      <t xml:space="preserve">H0 scale, Brass plate with 2 hand trolleys.
Size : </t>
    </r>
    <r>
      <rPr>
        <b/>
        <sz val="9"/>
        <color theme="1"/>
        <rFont val="Verdana"/>
      </rPr>
      <t>2</t>
    </r>
    <r>
      <rPr>
        <sz val="9"/>
        <color theme="1"/>
        <rFont val="Verdana"/>
      </rPr>
      <t xml:space="preserve"> x 15  X 7 mm</t>
    </r>
  </si>
  <si>
    <t xml:space="preserve">4 ESSIEUX  MÉTAL FINE SCALE COMPLETS pour BEMO HOm </t>
  </si>
  <si>
    <t>4 FINE SCALE AXLES FOR BEMO Hom</t>
  </si>
  <si>
    <t>4 ESSIEUX  MÉTAL FINE SCALE COMPLETS pour MATÉRIEL ROULANT BEMO Hom</t>
  </si>
  <si>
    <r>
      <t xml:space="preserve">4 FINE SCALE WHEELS </t>
    </r>
    <r>
      <rPr>
        <b/>
        <sz val="9"/>
        <color rgb="FF000000"/>
        <rFont val="Menlo Bold"/>
      </rPr>
      <t>∅</t>
    </r>
    <r>
      <rPr>
        <b/>
        <sz val="9"/>
        <color rgb="FF000000"/>
        <rFont val="Verdana"/>
      </rPr>
      <t xml:space="preserve"> 8,75 mm + AXLES FOR BEMO HOm</t>
    </r>
  </si>
  <si>
    <t>8 ATTELAGES à CHOQUELLES HOm en LAITON pour 2 VÉHICULES</t>
  </si>
  <si>
    <t>PAINTING SUPPORT TO WEATHER HOm WHEELS</t>
  </si>
  <si>
    <t xml:space="preserve">40 ESSIEUX HOm MÉTAL FINE SCALE COMPLETS pour BEMO </t>
  </si>
  <si>
    <t>SET OF 3 GAUGES HOm RAIL BENDERS</t>
  </si>
  <si>
    <t>2 PASSAGES de VOIES HOm en BOIS</t>
  </si>
  <si>
    <t>KIT BOIS 2 PASSAGES de VOIES en BOIS Hom</t>
  </si>
  <si>
    <t>INTELLIGENT BEMO STORAGE UNIT XL KIT</t>
  </si>
  <si>
    <t>BOÎTE de RANGEMENT LOCO BEMO XL EN KIT</t>
  </si>
  <si>
    <t>BOÎTE de RANGEMENT LOCO BEMO 247 x 69 X 40 EN KIT</t>
  </si>
  <si>
    <t>INTELLIGENT BEMO STORAGE UNIT 247 x 69 X 40 KIT</t>
  </si>
  <si>
    <t>INTELLIGENT BEMO STORAGE UNIT 189 x 67 X 40 KIT</t>
  </si>
  <si>
    <t>BOÎTE de RANGEMENT LOCO BEMO 189 x 67 X 40 EN KIT</t>
  </si>
  <si>
    <t>INTELLIGENT BEMO STORAGE UNIT L KIT</t>
  </si>
  <si>
    <t>BOÎTE de RANGEMENT LOCO BEMO L EN KIT</t>
  </si>
  <si>
    <t>BOÎTE de RANGEMENT LOCO BEMO S EN KIT</t>
  </si>
  <si>
    <t>INTELLIGENT BEMO STORAGE UNIT S KIT</t>
  </si>
  <si>
    <t>BOÎTE de RANGEMENT LOCO BEMO HOm 169 x 67 X 40 EN KIT</t>
  </si>
  <si>
    <t>INTELLIGENT BEMO STORAGE UNIT 169 x 67 X 40 KIT</t>
  </si>
  <si>
    <t>34 AFFICHES FO ANCIENNES</t>
  </si>
  <si>
    <t>60 GENUINE SWISS STATION HO CLOCKS WITH FOUR DIFFERENT TIMES INDICATED</t>
  </si>
  <si>
    <t>60 AFFICHES HO HORLOGES de GARES</t>
  </si>
  <si>
    <t>86 AFFICHES CENTENAIRES RhB</t>
  </si>
  <si>
    <t>86 AFFICHES CENTENAIRES RhB = UNESCO</t>
  </si>
  <si>
    <t>40 AFFICHES HO RhB II</t>
  </si>
  <si>
    <t>40 AFFICHES CENTENAIRES RhB + 125 ÈME ANNIVERSAIRE +  UNESCO</t>
  </si>
  <si>
    <t>60 Swiss standard clocks enforced cardboard plate to cut out. 4 different times. Printed in 1448 dpi archival matte paper.</t>
  </si>
  <si>
    <t>Plaque FAMILLEUREUX. Voiture de la Trochita en bois découpé au laser. Dimension : 130 x 250 mm.</t>
  </si>
  <si>
    <t>Trochita coach FAMILLEUREUX builder plate, ready to use laser cut piece. Size : 130 x 250 mm.</t>
  </si>
  <si>
    <t>030 351 Switcher Diesel Chemins de Fer de la Baie de la Somme number plate, ready to use laser cut piece. Size 200 x 115 mm.</t>
  </si>
  <si>
    <t xml:space="preserve">Plaque CORPET LOUVET en bois découpé au laser. Dimension 275 mm x 95 mm.
</t>
  </si>
  <si>
    <t>CORPET LOUVET builder plate, ready to use laser cut piece. Size 275 mm x 95 mm.</t>
  </si>
  <si>
    <t>Tramway de l'Île et Vilaine builder plate, ready to use laser cut piece. Size mm x mm.</t>
  </si>
  <si>
    <t>0-8-0+0-6-0t 3349 KITSON MEYER FCTC Trasandinian Railway builder plate, ready to use laser cut piece. Size mm x mm.</t>
  </si>
  <si>
    <t>Trochita BALDWIN  242 builder plate, ready to use laser cut piece. Size mm x mm.</t>
  </si>
  <si>
    <t>Trochita BALDWIN  01 2-4-2  builder plate, ready to use laser cut piece. Size mm x mm.</t>
  </si>
  <si>
    <t>Trochita HENSCHEL 04 2-4-2 builder plate, ready to use laser cut piece. Size mm x mm.</t>
  </si>
  <si>
    <t>DAYDÉ BRIDGE builder plate, ready to use laser cut piece. Size mm x mm.</t>
  </si>
  <si>
    <t>HENSCHEL CASSEL 242 Trochita  builder plate, ready to use laser cut piece. Size mm x mm.</t>
  </si>
  <si>
    <t>HENSCHEL 131 2-4-2 Trochita  builder plate, ready to use laser cut piece. Size mm x mm.</t>
  </si>
  <si>
    <t>CAIL AJECTA builder plate, ready to use laser cut piece.
Size mm x mm</t>
  </si>
  <si>
    <t>COCKERILL SERAING builder plate, ready to use laser cut piece. Size mm x mm.</t>
  </si>
  <si>
    <t>SCHNEIDER builder plate, ready to use laser cut piece. Size mm x mm.</t>
  </si>
  <si>
    <t>Corsican ABH RENAULT builder plate, ready to use laser cut piece. Size mm x mm.</t>
  </si>
  <si>
    <t>SOULÉ builder plate, ready to use laser cut piece. Size mm x mm.</t>
  </si>
  <si>
    <t>BILLARD builder plate, ready to use laser cut piece. Size mm x mm.</t>
  </si>
  <si>
    <t>CFD AMG 804 builder plate, ready to use laser cut piece. Size mm x mm.</t>
  </si>
  <si>
    <t>Société Générale des Chemins de Fer Économiques builder plate, ready to use laser cut piece. Size mm x mm</t>
  </si>
  <si>
    <t>MANAGE builder plate, ready to use laser cut piece. Size mm x mm.</t>
  </si>
  <si>
    <t>SGCFE builder plate, ready to use laser cut piece. Size mm x mm.</t>
  </si>
  <si>
    <t>060 ROBATEL &amp; BUFFAUD builder plate, ready to use laser cut piece. Size mm x mm.</t>
  </si>
  <si>
    <t>Plaque Crocodile des Chemins de fer Rhétiques SLM Schweizerische Lokomotiv &amp; Maschinen Fabrik en bois découpé au laser. Dimension : 280 mm x 155 mm.</t>
  </si>
  <si>
    <t>Rhaetian Railways Crocodile SLM Schweizerische Lokomotiv &amp; Maschinen Fabrik builder plate, ready to use laser cut piece. Size : 280 mm x 155 mm.</t>
  </si>
  <si>
    <t>Plaque PINGUELY en bois découpé au laser. 
Dimension 280 mm x 150 mm.</t>
  </si>
  <si>
    <t>PINGUELY builder plate, ready to use laser cut piece. Size : 280 mm x 150 mm.</t>
  </si>
  <si>
    <t>Plaque en bois découpé au laser CONSTRUCTEUR SGCFE. Dimension 220 mm x 80 mm.</t>
  </si>
  <si>
    <t>Plaque logo actuel des RhB en bois découpé au laser. Dimension : 190 mm x 60 mm.</t>
  </si>
  <si>
    <t>Plaque logo ancien des RhB en bois découpé au laser. Dimension : 140 mm x 80 mm.</t>
  </si>
  <si>
    <t>Genuine RhB logo plate. Size : 140 mm x 80 mm.</t>
  </si>
  <si>
    <t>Plaque BLANC MISSERON 030 Tramways de la Sarthe en bois découpé au laser. Dimension : 280 mm x 150 mm.</t>
  </si>
  <si>
    <t>BLANC MISSERON 030 Tramways de la Sarthe builder plate, ready to use laser cut piece. Size : 280 mm x 150 mm.</t>
  </si>
  <si>
    <t>2400-17</t>
  </si>
  <si>
    <t>120 AFFICHES PUBLICITAIRES de la POSTE SUISSE</t>
  </si>
  <si>
    <t>520-01</t>
  </si>
  <si>
    <t>510-05</t>
  </si>
  <si>
    <t>200 AFFICHES PUBLICITAIRES OLTIME FRANÇAISES</t>
  </si>
  <si>
    <t>150 AFFICHES ANCIENNES France HO</t>
  </si>
  <si>
    <t>1 TOMBEREAU HOe EN  KIT</t>
  </si>
  <si>
    <t>3 COUVERTS HOe EN KIT</t>
  </si>
  <si>
    <t>3 TOMBEREAUX HOe EN KIT</t>
  </si>
  <si>
    <t>KITS FOURGON + COUVERT + TOMBEREAU HOe</t>
  </si>
  <si>
    <t>520-02</t>
  </si>
  <si>
    <t>520-03</t>
  </si>
  <si>
    <t>520-04</t>
  </si>
  <si>
    <t>70  AFFICHES PUBLICITAIRES FRANCE en O</t>
  </si>
  <si>
    <t>520-05</t>
  </si>
  <si>
    <t>370-07</t>
  </si>
  <si>
    <t>STATION NAMES PLATES BIG SIZE CP POSTERS SET</t>
  </si>
  <si>
    <t>72 big size station names plates, fine archival matte paper. Fits our CP stations.</t>
  </si>
  <si>
    <t>30 small station names plates, fine archival matte paper. Fits our CP shelters and platforms</t>
  </si>
  <si>
    <t>Set de 72 plaques de noms de gares grande taille. Convient à nos gares CP. Imprimé sur  papier photo archival matte paper. Haute résolution.</t>
  </si>
  <si>
    <t>72 BIG STATION NAMES PLATES CHEMINS DE FER DE PROVENCE POSTERS SET</t>
  </si>
  <si>
    <t>30 SMALL STATION NAMES PLATES CHEMINS DE FER DE PROVENCE POSTERS SET</t>
  </si>
  <si>
    <t>SET AFFICHES NOMS de GARE CP GRANDES</t>
  </si>
  <si>
    <t>STATION NAMES PLATES SMALL CP POSTERS SET</t>
  </si>
  <si>
    <t>SET AFFICHES NOMS de GARE CP GRANDE TAILLE pour GARES</t>
  </si>
  <si>
    <t>520-06</t>
  </si>
  <si>
    <t>510-06</t>
  </si>
  <si>
    <t>130 AFFICHES AUTORAILS en HO</t>
  </si>
  <si>
    <t>130 FRENCH MOTOR COACHES HO POSTERS SET</t>
  </si>
  <si>
    <t>130 FRENCH MOTOR COACHES HO POSTEr  SET</t>
  </si>
  <si>
    <t>60 AFFICHES  CP en O</t>
  </si>
  <si>
    <t>65 AFFICHES AUTORAILS en O</t>
  </si>
  <si>
    <t>65 FRENCH MOTOR COACHES O POSTERS SET</t>
  </si>
  <si>
    <t>510-07</t>
  </si>
  <si>
    <t xml:space="preserve">SET 1 200 AFFICHES PUBLICITAIRES FRANCE HO </t>
  </si>
  <si>
    <t xml:space="preserve">SET 2 196 AFFICHES PUBLICITAIRES FRANCE HO </t>
  </si>
  <si>
    <t>196 AFFICHES PUBLICITAIRES OLTIME FRANÇAISES SET 2 HO</t>
  </si>
  <si>
    <t>530-01</t>
  </si>
  <si>
    <t>530-02</t>
  </si>
  <si>
    <t>530-03</t>
  </si>
  <si>
    <t>530-04</t>
  </si>
  <si>
    <t>530-05</t>
  </si>
  <si>
    <t>530-06</t>
  </si>
  <si>
    <t>530-07</t>
  </si>
  <si>
    <t>530-08</t>
  </si>
  <si>
    <t>530-09</t>
  </si>
  <si>
    <t>530-10</t>
  </si>
  <si>
    <t>540-01</t>
  </si>
  <si>
    <t>540-02</t>
  </si>
  <si>
    <t>540-03</t>
  </si>
  <si>
    <t>540-04</t>
  </si>
  <si>
    <t>540-05</t>
  </si>
  <si>
    <t>540-06</t>
  </si>
  <si>
    <t>540-07</t>
  </si>
  <si>
    <t>540-08</t>
  </si>
  <si>
    <t>540-09</t>
  </si>
  <si>
    <t>540-10</t>
  </si>
  <si>
    <t>100 AFFICHES PUBLICITAIRES SUISSES HO</t>
  </si>
  <si>
    <t>510-08</t>
  </si>
  <si>
    <t>510-09</t>
  </si>
  <si>
    <t>510-10</t>
  </si>
  <si>
    <t>510-11</t>
  </si>
  <si>
    <t>AFFICHES SNCB HO</t>
  </si>
  <si>
    <t>PUBLICITÉS BELGES HO</t>
  </si>
  <si>
    <t>AFFICHES NS HO</t>
  </si>
  <si>
    <t>AFFICHES SNCB O</t>
  </si>
  <si>
    <t>PUBLICITÉS BELGES O</t>
  </si>
  <si>
    <t>PUBLICITÉS PAYS BAS O</t>
  </si>
  <si>
    <t>AFFICHES NS O</t>
  </si>
  <si>
    <t>520-07</t>
  </si>
  <si>
    <t>520-08</t>
  </si>
  <si>
    <t>520-09</t>
  </si>
  <si>
    <t>520-10</t>
  </si>
  <si>
    <t>520-11</t>
  </si>
  <si>
    <t>510-12</t>
  </si>
  <si>
    <t>520-12</t>
  </si>
  <si>
    <t>AFFICHES CIWL HO</t>
  </si>
  <si>
    <t>AFFICHES AMTRAK O</t>
  </si>
  <si>
    <t>AFFICHES BALDWIN O</t>
  </si>
  <si>
    <t>AFFICHES CONSTRUCTEURS US O</t>
  </si>
  <si>
    <t>AFFICHES GE O</t>
  </si>
  <si>
    <t>AFFICHES GM O</t>
  </si>
  <si>
    <t>AFFICHES PENNSY O</t>
  </si>
  <si>
    <t>AFFICHES PUBS US O</t>
  </si>
  <si>
    <t>PUBLICITÉS PAYS-BAS HO</t>
  </si>
  <si>
    <t>POSTERS SNCB HO</t>
  </si>
  <si>
    <t>77 AFFICHES SNCB HO</t>
  </si>
  <si>
    <t>77 SNCB POSTERS HO</t>
  </si>
  <si>
    <t>78 AFFICHES NS HO</t>
  </si>
  <si>
    <t>78 NS POSTERS HO</t>
  </si>
  <si>
    <t>NS POSTERS HO</t>
  </si>
  <si>
    <t>NL ADS POSTERS HO</t>
  </si>
  <si>
    <t>CIWL POSTERS HO</t>
  </si>
  <si>
    <t>80 PUBLICITÉS BELGES HO</t>
  </si>
  <si>
    <t>92 NL ADS POSTERS</t>
  </si>
  <si>
    <t>92 PUBLICITÉS PAYS-BAS HO</t>
  </si>
  <si>
    <t>80 BELGIAN ADS POSTERS HO</t>
  </si>
  <si>
    <t>68 FRENCH ADS III-01 HO</t>
  </si>
  <si>
    <t>AFFICHES PUBS France III-01 HO</t>
  </si>
  <si>
    <t>FRENCH ADS III-01 HO</t>
  </si>
  <si>
    <t>68 AFFICHES PUBS France III-01 HO</t>
  </si>
  <si>
    <t>67 AFFICHES PUBS France III-02 HO</t>
  </si>
  <si>
    <t>68 affiches publicitaires françaises époque II, III et IV à découper, réalisées en papier photographique matte archival. Taille : 200 x 140 mm. Échelle O.</t>
  </si>
  <si>
    <t>520-13-01</t>
  </si>
  <si>
    <t>520-13-02</t>
  </si>
  <si>
    <t>67 affiches publicitaires françaises époque II, III et IV à découper, réalisées en papier photographique matte archival. Taille : 200 x 140 mm. Échelle O.</t>
  </si>
  <si>
    <t>510-14</t>
  </si>
  <si>
    <t>65 Amtrak railways posters. Reinforced cardboard plate to cut out in matte archival photo paper. Printed in 1440 DPI high quality printed. Size : 202 x 95 mm. O scale.</t>
  </si>
  <si>
    <t>AMTRAK POSTERS O</t>
  </si>
  <si>
    <t>US ADS OLD POSTERS O</t>
  </si>
  <si>
    <t>PENNSY POSTERS O</t>
  </si>
  <si>
    <t>GM POSTERS O</t>
  </si>
  <si>
    <t>GE POSTERS O</t>
  </si>
  <si>
    <t>2700-01</t>
  </si>
  <si>
    <t>AFFICHES RhB CENTENAIRES RhB O</t>
  </si>
  <si>
    <t>2500-02</t>
  </si>
  <si>
    <t>2500-03</t>
  </si>
  <si>
    <t>2500-04</t>
  </si>
  <si>
    <t>2500-05</t>
  </si>
  <si>
    <t>2500-06</t>
  </si>
  <si>
    <t>AFFICHES SECONDAIRES SUISSES 0</t>
  </si>
  <si>
    <t>AFFICHES RhB 125 ANNIVERSAIRE 0</t>
  </si>
  <si>
    <t>AFFICHES MOB O</t>
  </si>
  <si>
    <t>AFFICHES LA POSTE O</t>
  </si>
  <si>
    <r>
      <t xml:space="preserve">Plaque de 30  à découper réalisées en papier photographique matte archival d'horloges de quai suisses avec 5 heures différentes indiquées. Dimension :  </t>
    </r>
    <r>
      <rPr>
        <sz val="9"/>
        <color rgb="FF000000"/>
        <rFont val="Menlo Bold"/>
      </rPr>
      <t>∅</t>
    </r>
    <r>
      <rPr>
        <sz val="9"/>
        <color rgb="FF000000"/>
        <rFont val="Verdana"/>
      </rPr>
      <t xml:space="preserve">  5,1 mm.</t>
    </r>
  </si>
  <si>
    <t>AFFICHES FO O</t>
  </si>
  <si>
    <t>69 AFFICHES FO O</t>
  </si>
  <si>
    <t>69 O POSTERS FO</t>
  </si>
  <si>
    <t>59 AFFICHES MOB O</t>
  </si>
  <si>
    <t>59 MOB O POSTERS</t>
  </si>
  <si>
    <t>97 AFFICHES ANNIVERSARY RhB + UNESCO 0</t>
  </si>
  <si>
    <t xml:space="preserve">80 AFFICHES 125 ANNIVERSARY RhB </t>
  </si>
  <si>
    <t>40 affiches à découper  à découper réalisées en papier photographique matte archival du réseau des Chemins de fer Rhétiques. Taille : 136 x 45 mm. Affiches publicitaires, fiches horaires, logo, plaques de signalement. Plus affiches du 125ème anniversaire et de l'Unesco (8 x 17 mm)</t>
  </si>
  <si>
    <t>34 affiches à découper du réseau de la Furka-Oberalp. Taille : 93 x 51 mm. Affiches publicitaires, fiches horaires, logos, plaques de signalement.Réalisées en papier photographique matte archival.</t>
  </si>
  <si>
    <t>43 affiches à découper du réseau des Chemins de fer Rhétiques. Taille : 120 x 45 mm. Affiches publicitaires, fiches horaires, logo, plaques de signalement. Plus affiches des 4 centenaires et de l'Unesco (8 x 17 mm).Réalisées en papier photographique matte archival.</t>
  </si>
  <si>
    <t>40 affiches  à découper réalisées en papier photographique matte archival  du réseau du Montreux Oberland Bernois. Taille : 132 x 51 mm. Affiches publicitaires, fiches horaires, logo, plaques de signalement.</t>
  </si>
  <si>
    <t>100 affiches publicitaires suisses à découper réalisées en papier photographique matte archival. Taille : 95 x 91 mm. Réalisées en papier photographique matte archival imprimé en haute définition (1440 DPI).</t>
  </si>
  <si>
    <t>60 affiches publicitaires de la Poste Suisse à découper réalisées en papier photographique matte archival. Taille : 97 x 98 mm. Réalisées en papier photographique matte archival imprimé en haute définition (1440 DPI).</t>
  </si>
  <si>
    <t>80 AFFICHES PUBLICITAIRES de la POSTE SUISSE EN O</t>
  </si>
  <si>
    <t>2400-18</t>
  </si>
  <si>
    <t>2400-19</t>
  </si>
  <si>
    <t>AFFICHES SECONDAIRES SUISSES HO</t>
  </si>
  <si>
    <t>AFFICHES BLS HO</t>
  </si>
  <si>
    <t>2500-07</t>
  </si>
  <si>
    <t>AFFICHES BLS O</t>
  </si>
  <si>
    <t>AFFICHES SECONDAIRES SUISSES 1</t>
  </si>
  <si>
    <t>BLS O POSTERS</t>
  </si>
  <si>
    <t>91 AFFICHES BLS EN O</t>
  </si>
  <si>
    <t>91 BLS O POSTERS</t>
  </si>
  <si>
    <t>34 AFFICHES SECONDAIRES SUISSES 0</t>
  </si>
  <si>
    <t>34 AFFICHES SECONDAIRES SUISSES O SCALE</t>
  </si>
  <si>
    <t>91 affiches publicitaires de la compagnie Suisse DU BLS à découper réalisées en papier photographique matte archival. 199 X 144 mm. Réalisées en papier photographique matte archival imprimé en haute définition (1440 DPI). Échelle 0.</t>
  </si>
  <si>
    <t>34 affiches publicitaires des chemins de fer secondaires suisses à découper réalisées en papier photographique matte archival. Taille : 142 x 96 mm. Réalisées en papier photographique matte archival imprimé en haute définition (1440 DPI). Échelle 0.</t>
  </si>
  <si>
    <t>80 affiches publicitaires de la Poste Suisse à découper réalisées en papier photographique matte archival. Taille : 202 x 142 mm. Réalisées en papier photographique matte archival imprimé en haute définition (1440 DPI). Échelle 0.</t>
  </si>
  <si>
    <t>80 affiches à découper du réseau des Chemins de fer Rhétiques. Taille : 202 x 142 mm. Affiches publicitaires, fiches horaires, logo, plaques de signalement. Plus affiches des 6 centenaires et de l'Unesco. Réalisées en papier photographique matte archival. Échelle 0.</t>
  </si>
  <si>
    <t>59 affiches  à découper réalisées en papier photographique matte archival  du réseau du Montreux Oberland Bernois. Taille : 190 x 132 mm. Affiches publicitaires, fiches horaires, logo, plaques de signalement. Réalisées en papier photographique matte archival imprimé en haute définition (1440 DPI). Échelle 0.</t>
  </si>
  <si>
    <t>69 affiches à découper du réseau de la Furka-Oberalp. Taille : 202 X 118 mm. Affiches publicitaires, fiches horaires, logos, plaques de signalement. Réalisées en papier photographique matte archival imprimé en haute définition (1440 DPI). Échelle 0.</t>
  </si>
  <si>
    <t>40 affiches publicitaires des chemins de fer secondaires suisses à découper réalisées en papier photographique matte archival. Taille : 91 x 96 mm. Réalisées en papier photographique matte archival imprimé en haute définition (1440 DPI). Échelle H0.</t>
  </si>
  <si>
    <t>104 affiches publicitaires de la compagnie Suisse DU BLS à découper réalisées en papier photographique matte archival. 91 X 81 mm. Réalisées en papier photographique matte archival imprimé en haute définition (1440 DPI). Échelle H0.</t>
  </si>
  <si>
    <t>40 AFFICHES SECONDAIRES SUISSES HO SCALE</t>
  </si>
  <si>
    <t>40 AFFICHES SECONDAIRES SUISSES HO</t>
  </si>
  <si>
    <t>BLS HO POSTERS</t>
  </si>
  <si>
    <t>104 AFFICHES BLS EN HO</t>
  </si>
  <si>
    <t>104 BLS HO POSTERS</t>
  </si>
  <si>
    <t>520-15</t>
  </si>
  <si>
    <t>520-16</t>
  </si>
  <si>
    <t>520-17</t>
  </si>
  <si>
    <t>530-11</t>
  </si>
  <si>
    <t>530-12</t>
  </si>
  <si>
    <t>530-13</t>
  </si>
  <si>
    <t>530-14</t>
  </si>
  <si>
    <t>GRANDS EXPRESS US</t>
  </si>
  <si>
    <t>RÉSEAU NEW YORK CENTRAL</t>
  </si>
  <si>
    <t>LOGOS COMPAGNIES US</t>
  </si>
  <si>
    <t>AFFICHES RÉSEAUX US 2 O</t>
  </si>
  <si>
    <t>510-15</t>
  </si>
  <si>
    <t>510-16</t>
  </si>
  <si>
    <t>510-17</t>
  </si>
  <si>
    <t>RÉSEAUX CHEMINS DE FER ARGENTINS</t>
  </si>
  <si>
    <t>ARGENTINIAN RAILWAYS</t>
  </si>
  <si>
    <t>FRENCH  ADS</t>
  </si>
  <si>
    <t>PUBLICITÉS FRANÇAISES</t>
  </si>
  <si>
    <t>PUBLICITÉS ARGENTINES</t>
  </si>
  <si>
    <t>ARGENTINIAN ADS</t>
  </si>
  <si>
    <t>AFFICHES CONSTRUCTEURS US HO</t>
  </si>
  <si>
    <t>AMTRAK POSTERS HO</t>
  </si>
  <si>
    <t>BALDWIN POSTERS HO</t>
  </si>
  <si>
    <t>US BUILDERSPOSTERS HO</t>
  </si>
  <si>
    <t>GE POSTERS HO</t>
  </si>
  <si>
    <t>GM POSTERS HO</t>
  </si>
  <si>
    <t>PENNSY POSTERS HO</t>
  </si>
  <si>
    <t>US ADS OLD POSTERS HO</t>
  </si>
  <si>
    <t>SHAY POSTERS HO</t>
  </si>
  <si>
    <t>UNION PACIFIC POSTERS HO</t>
  </si>
  <si>
    <t>ARGENTINIAN ADS HO</t>
  </si>
  <si>
    <t>ARGENTINIAN RAILWAYS HO</t>
  </si>
  <si>
    <t>NEW YORK CENTRAL RAILWAY POSTERS HO</t>
  </si>
  <si>
    <t>FRENCH ADS HO</t>
  </si>
  <si>
    <t>FRENCH TRUCKS BUILDERS</t>
  </si>
  <si>
    <t>UP POSTERS HO</t>
  </si>
  <si>
    <t>AFFICHES CONSTRUCTEURS US 2 HO</t>
  </si>
  <si>
    <t>AFFICHES AMTRAK HO</t>
  </si>
  <si>
    <t>AFFICHES BALDWIN HO</t>
  </si>
  <si>
    <t>AFFICHES GENERAL ELECTRIC HO</t>
  </si>
  <si>
    <t>PUBLICITÉS US HO</t>
  </si>
  <si>
    <t>AFFICHES SHAY HO</t>
  </si>
  <si>
    <t>AFFICHES UP HO</t>
  </si>
  <si>
    <t>AFFICHES RÉSEAUX US 01 HO</t>
  </si>
  <si>
    <t>AFFICHES PUBS US HO</t>
  </si>
  <si>
    <t>AFFICHES PENNSY HO</t>
  </si>
  <si>
    <t>AFFICHES GM HO</t>
  </si>
  <si>
    <t>AFFICHES GE HO</t>
  </si>
  <si>
    <t>CONSTRUCTEURS CAMIONS FRANÇAIS HO</t>
  </si>
  <si>
    <t>PUBLICITÉS ARGENTINES HO</t>
  </si>
  <si>
    <t>PUBLICITÉS FRANÇAISES HO</t>
  </si>
  <si>
    <t>RÉSEAUX CHEMINS DE FER ARGENTINS HO</t>
  </si>
  <si>
    <t>65 AMTRAK POSTERS O</t>
  </si>
  <si>
    <t>62 AFFICHES CONSTRUCTEURS US HO</t>
  </si>
  <si>
    <t>68 AFFICHES BALDWIN HO</t>
  </si>
  <si>
    <t>65 AFFICHES AMTRAK O</t>
  </si>
  <si>
    <t>68 BALDWIN POSTERS O</t>
  </si>
  <si>
    <t>65 Affiches du Réseau Amtrak époque 3/4 en papier photographique matte archival à découper. Réalisées en papier photographique matte archival EN 1440 DPI. Taille :  202 x 95 mm. Échelle O.</t>
  </si>
  <si>
    <t>66 Baldwin locomotive builder posters. Reinforced cardboard plate to cut out in matte archival photo paper. Printed in 1440 DPI high quality printed. Size : 142 x 97 mm. O scale.</t>
  </si>
  <si>
    <t>62 US locomotive builders posters. Reinforced cardboard plate to cut out in matte archival photo paper. Printed in 1440 DPI high quality printed. Size : 142 x 97 mm. O scale.</t>
  </si>
  <si>
    <t>62 Affiches de différents constructeurs américains époque 3/4 à découper. Réalisées en papier photographique matte archival EN 1440 DPI. Taille :  142 x 97 mm. Échelle O.</t>
  </si>
  <si>
    <t>68 Affiches du constructeur Baldwin époque 3/4 à découper. Réalisées en papier photographique matte archival EN 1440 DPI. Taille :  142 x 97 mm. Échelle O.</t>
  </si>
  <si>
    <t>Affiches de différents constructeurs américains époque 3/4 à découper. Réalisées en papier photographique matte archival en 1440 DPI. 
Taille :  95 x 90 mm. Échelle HO.</t>
  </si>
  <si>
    <t>Affiches du constructeur Baldwin époque 3/4 à découper. Réalisées en papier photographique matte archival en 1440 DPI. Taille :  95 x 90 mm. Échelle HO.</t>
  </si>
  <si>
    <t>Affiches du Réseau Amtrak époque 3/4 à découper. Réalisées en papier photographique matte archival en 1440 DPI. Taille : 95 x 90 mm. Échelle HO.</t>
  </si>
  <si>
    <t>US locomotive builders posters. Reinforced cardboard plate to cut out in matte archival photo paper. Printed in high quality 1440 DPI. 
Size :  95 x 90 mm. HO scale.</t>
  </si>
  <si>
    <t>Baldwin locomotive builder posters. Reinforced cardboard plate to cut out in matte archival photo paper. Printed in high quality 1440 DPI. 
Size : 142 x 97 mm. HO scale.</t>
  </si>
  <si>
    <t>Affiches de différents constructeurs français de camion, époque 3/4 à découper. Réalisées en papier photographique matte archival en 1440 DPI. 
Taille :  96 x 75 mm. Échelle HO.</t>
  </si>
  <si>
    <t>US locomotive builders posters. Reinforced cardboard plate to cut out in matte archival photo paper. Printed in high quality 1440 DPI. 
Size :  96 x 75 mm. HO scale.</t>
  </si>
  <si>
    <t>Argentinian ads posters. Reinforced cardboard plate to cut out in matte archival photo paper. Printed in high quality 1440 DPI. 
Size :  202 x 142 mm. HO scale.</t>
  </si>
  <si>
    <t>French ads posters. Reinforced cardboard plate to cut out in matte archival photo paper. Printed in high quality 1440 DPI. 
Size :  202 x 142 mm. HO scale.</t>
  </si>
  <si>
    <t>73 AFFICHES CIWL HO</t>
  </si>
  <si>
    <t>73 CIWL POSTERS</t>
  </si>
  <si>
    <t>73 CIWL posters. Reinforced cardboard plate to cut out in matte archival photo paper. Printed in high quality 1440 DPI. Size : 96 x 81mm. HO scale.</t>
  </si>
  <si>
    <t>Affiches de publicités françaises époque 3/4 à découper. Réalisées en papier photographique matte archival EN 1440 DPI. Taille : 202 x 142 mm. Échelle HO.</t>
  </si>
  <si>
    <t>Affiches de publicités argentines époque 3/4 à découper. Réalisées en papier photographique matte archival EN 1440 DPI. Taille : 202 x 142 mm. Échelle HO.</t>
  </si>
  <si>
    <t>73 Affiches dela CIWL en papier photographique à découper. Réalisées en papier photographique matte archival EN 1440 DPI. Taille : 96 x 81 mm. Échelle HO.</t>
  </si>
  <si>
    <t>130 Affiches d'aurorails français en papier photographique matte archival à découper. Taille : 95 x 85 mm. Échelle HO.</t>
  </si>
  <si>
    <t>130 French motor coaches builders and railway companies posters. Reinforced cardboard plate to cut out in matte archival photo paper HO scale. Printed in high quality 1440 DPI. Size : 95 x 85 mm.</t>
  </si>
  <si>
    <t>77 Affiches de la SNCB à découper. Réalisées en papier photographique matte archival en 1440 DPI. Taille : 95 x 91 mm. Échelle HO.</t>
  </si>
  <si>
    <t>80 belgian ads posters. Reinforced cardboard plate to cut out in matte archival photo paper HO scale. Printed in high quality 1440 DPI. 
Size : 95 x 91 mm.</t>
  </si>
  <si>
    <t>78 Affiches des Chemins de fer néerlandais époque 3 à découper. Réalisées en papier photographique matte archival en 1440 DPI. Taille : 95 x 91 mm. Échelle HO.</t>
  </si>
  <si>
    <t>78 Low Lands ads railway NS posters. Reinforced cardboard plate to cut out in matte archival photo paper HO scale. Printed in high quality 1440 DPI. 
Size : 95 x 91 mm.</t>
  </si>
  <si>
    <t>77 French motor coaches builders and railway companies posters. Reinforced cardboard plate to cut out in matte archival photo paper HO scale.
Size : 95 x 91 mm.</t>
  </si>
  <si>
    <t>98 affiches publicitaires françaises époque II, III et IV à découper. Réalisées en papier photographique matte archival en 1440 DPI. Taille : 96 x 91 mm.  Échelle HO.</t>
  </si>
  <si>
    <t>100 affiches publicitaires françaises époque II, III et IV  à découper. Réalisées en papier photographique matte archival en 1440 DPI. Taille : 95 x 91 mm.  Échelle HO.</t>
  </si>
  <si>
    <t>75 affiches à découper des réseaux privés français et de la SNCF. Taille : 95 x 85 mm. Affiches publicitaires et logos. Échelle HO.</t>
  </si>
  <si>
    <t>25 affiches à découper du Venise Simplon Orient Express &amp; CIWL Taille : 96 x 50 mm. Affiches publicitaires et logos.  Échelle HO.</t>
  </si>
  <si>
    <t>25 affiches à découper des trains TEE Taille : 96 x 64 mm. Affiches publicitaires et logos.  Échelle HO.</t>
  </si>
  <si>
    <t>25 affiches promotionnelles à découper de la campagne actuelle de la SNCF Affiches publicitaires et logos. Taille : 96 x 132 mm. Échelle HO.</t>
  </si>
  <si>
    <t>80 Affiches de produits belges  à découper. Réalisées en papier photographique matte archival en 1440 DPI. 
Taille : 95 x 91 mm. Échelle HO.</t>
  </si>
  <si>
    <t>92 Affiches de publicicités néerlandaises époque 3 à découper. Réalisées en papier photographique matte archival en 1440 DPI. 
Taille : 95 x 91 mm. Échelle HO.</t>
  </si>
  <si>
    <t>134 French motor coaches builders and railway companies posters.Reinforced cardboard plate to cut out in matte archival photo paper HO scale. Printed in high quality 1440 DPI. 
Size : 95 x 91 mm.</t>
  </si>
  <si>
    <t>67 FRENCH ADS III-02 HO</t>
  </si>
  <si>
    <t>AFFICHES PUBS France III-02 HO</t>
  </si>
  <si>
    <t>55 US General Electric locomotive builder posters. Reinforced cardboard plate to cut out in matte archival photo paper. Printed in high quality 1440 DPI. 
Size :  95 x 76 mm. HO scale.</t>
  </si>
  <si>
    <t>55 Affiches du constructeur américains General Electric époque 3/4 à découper. Réalisées en papier photographique matte archival en 1440 DPI. 
Taille :  95 x 76 mm. Échelle HO.</t>
  </si>
  <si>
    <t>40 AFFICHES PENNSYVANNIA HO</t>
  </si>
  <si>
    <t>40 Pennsylvania railway posters. Reinforced cardboard plate to cut out in matte archival photo paper. Printed in high quality 1440 DPI.  
Size :  95 x 90 mm. HO scale.</t>
  </si>
  <si>
    <t>40 Affiches du Réseau Pennsylvanie époque 3/4 à découper. Réalisées en papier photographique matte archival en 1440 DPI. Taille : 95 x 90 mm. Échelle HO.</t>
  </si>
  <si>
    <t>Amtrak railway posters. Reinforced cardboard plate to cut out in matte archival photo paper. Printed in high quality 1440 DPI.  
Size :  95 x 90 mm. HO scale.</t>
  </si>
  <si>
    <t>68 Affiches du Réseau Union Pacific époque 3/4 à découper. Réalisées en papier photographique matte archival en 1440 DPI. Taille : 95 x 90 mm. Échelle HO.</t>
  </si>
  <si>
    <t>68 Union Pacific railway posters. Reinforced cardboard plate to cut out in matte archival photo paper. Printed in high quality 1440 DPI.  
Size :  95 x 90 mm. HO scale.</t>
  </si>
  <si>
    <t>31 AFFICHES SHAY HO</t>
  </si>
  <si>
    <t>31 GEARED LOCOMOTIVE POSTERS HO</t>
  </si>
  <si>
    <t>31 Affiches du constructeur américains General Motors époque 3/4 à découper. Réalisées en papier photographique matte archival en 1440 DPI. 
Taille : 87 x 64 mm. Échelle HO.</t>
  </si>
  <si>
    <t>31 US geared locomotive builder posters. Reinforced cardboard plate to cut out in matte archival photo paper. Printed in high quality 1440 DPI. 
Size : 87 x 64 mm. HO scale.</t>
  </si>
  <si>
    <t>48 AFFICHES GENERAL MOTORS HO</t>
  </si>
  <si>
    <t>48 Affiches du constructeur américains General Motors époque 3/4 à découper. Réalisées en papier photographique matte archival en 1440 DPI. 
Taille : 96 x 63 mm. Échelle HO.</t>
  </si>
  <si>
    <t>48 US General Motors locomotive builder posters. Reinforced cardboard plate to cut out in matte archival photo paper. Printed in high quality 1440 DPI. 
Size : 96 x 63 mm. HO scale.</t>
  </si>
  <si>
    <t>75 US ads posters. Reinforced cardboard plate to cut out in matte archival photo paper. Printed in high quality 1440 DPI. 
Size :  96 x 95 mm. HO scale.</t>
  </si>
  <si>
    <t>RAILWAY LINES POSTERS 2 HO</t>
  </si>
  <si>
    <t>US RAILWAYS LOGOS</t>
  </si>
  <si>
    <t>50 LOGOS COMPAGNIES US</t>
  </si>
  <si>
    <t>50 US RAILWAYS LINES LOGOS</t>
  </si>
  <si>
    <t>50 logos de grandes compagnies américaines de chemins de fer, époque 3/4 à découper. Réalisées en papier photographique matte archival en 1440 DPI. 
Taille :  95 x 90 mm. Échelle HO.</t>
  </si>
  <si>
    <t>Affiches de différents réseaux de chemins de fer américains II époque 3/4 à découper. Réalisées en papier photographique matte archival en 1440 DPI. 
Taille :  95 x 90 mm. Échelle HO.</t>
  </si>
  <si>
    <t>US railway lines posters II. Reinforced cardboard plate to cut out in matte archival photo paper. Printed in high quality 1440 DPI. 
Size :  95 x 90 mm. HO scale.</t>
  </si>
  <si>
    <t>34 AFFICHES O DE RÉSEAUX SECONDAIRES MÉTRIQUES FRANÇAIS</t>
  </si>
  <si>
    <t>AFFICHES RÉSEAUX SECONDAIRES SUISSES O</t>
  </si>
  <si>
    <t xml:space="preserve">FRENCH NARROW GAUGE COMPANIES O </t>
  </si>
  <si>
    <t>O SWISS NARROW GAUGE COMPANIES</t>
  </si>
  <si>
    <t>50 AFFICHES O DE RÉSEAUX SECONDAIRES MÉTRIQUES SUISSES</t>
  </si>
  <si>
    <t>50 affiches publicitaires et institutionnelles de réseaux secondaires suisses époque III, IV et V à découper, réalisées en papier photographique matte archival. Taille : 96 x 142 mm. Échelle O.</t>
  </si>
  <si>
    <t>AFFICHES RÉSEAUX SECONDAIRES FRANCE O</t>
  </si>
  <si>
    <t>34 affiches publicitaires et institutionnelles de réseaux secondaires français époque III, IV et V à découper, réalisées en papier photographique matte archival. Taille : 140 x 97 mm. Échelle O.</t>
  </si>
  <si>
    <t>77 Affiches de la SNCB à découper. Réalisées en papier photographique matte archival en 1440 DPI. Taille : 201 x 142 mm. Échelle O.</t>
  </si>
  <si>
    <t>77 French motor coaches builders and railway companies posters. Reinforced cardboard plate to cut out in matte archival photo paper O scale.
Size : 201 x 142 mm.</t>
  </si>
  <si>
    <t>86 Affiches de produits belges  à découper. Réalisées en papier photographique matte archival en 1440 DPI. 
Taille : 201 x 142 mm. Échelle O.</t>
  </si>
  <si>
    <t>86 belgian ads posters. Reinforced cardboard plate to cut out in matte archival photo paper O scale. Printed in high quality 1440 DPI. 
Size :201 x 142 mm.</t>
  </si>
  <si>
    <t>103 Affiches des Chemins de fer néerlandais époque 3 à découper. Réalisées en papier photographique matte archival en 1440 DPI. Taille : 201 x 142 mm. Échelle O.</t>
  </si>
  <si>
    <t>103 Low Lands ads railway NS posters. Reinforced cardboard plate to cut out in matte archival photo paper O scale. Printed in high quality 1440 DPI. 
Size : 201 x 142 mm.</t>
  </si>
  <si>
    <t>81 Affiches de publicicités néerlandaises époque 3 à découper. Réalisées en papier photographique matte archival en 1440 DPI. 
Taille : 201 x 142 mm. Échelle O.</t>
  </si>
  <si>
    <t>77 POSTERS SNCB O</t>
  </si>
  <si>
    <t>103 NS POSTERS O</t>
  </si>
  <si>
    <t>81 NL ADS POSTERS O</t>
  </si>
  <si>
    <t>77 SNCB POSTERS O</t>
  </si>
  <si>
    <t>80 BELGIAN ADS POSTERS O</t>
  </si>
  <si>
    <t>78 NS POSTERS O</t>
  </si>
  <si>
    <t>92 NL ADS POSTERS O</t>
  </si>
  <si>
    <t>77 POSTERS SNCB O SCALE</t>
  </si>
  <si>
    <t>103 NS LOW LANDS POSTERS O SCALE</t>
  </si>
  <si>
    <t>81 LOW LANDS TIPICAL ADS POSTERS O SCALE</t>
  </si>
  <si>
    <t>65 FRENCH MOTOR COACHES O POSTER  SET</t>
  </si>
  <si>
    <t>86 BELGIAN ADS POSTERS O</t>
  </si>
  <si>
    <t>86 TIPICAL BELGIAN ADS POSTERS  O SCALE</t>
  </si>
  <si>
    <t>75 Affiches de publicités US époque 3/4 à découper.Réalisées en papier photographique matte archival en 1440 DPI. Taille : 96 x 95 mm. Échelle HO.</t>
  </si>
  <si>
    <t>25 AFFICHES ANCIENNES VSOE ET CIWL HO</t>
  </si>
  <si>
    <t>25 AFFICHES ANCIENNES TEE</t>
  </si>
  <si>
    <t>25 AFFICHES SNCF ACTUELLES HO</t>
  </si>
  <si>
    <t>25 GENUINE VENICE SIMPLON ORIENT EXPRESS POSTERS HO</t>
  </si>
  <si>
    <t>25 AFFICHES HO DU VENISE SIMPLON ORIENT EXPRESS &amp; CIWL</t>
  </si>
  <si>
    <t>25 GENUINE HO VENICE SIMPLON ORIENT EXPRESS POSTERS</t>
  </si>
  <si>
    <t>25 GENUINE TEE POSTERS</t>
  </si>
  <si>
    <t>25 AFFICHES TEE</t>
  </si>
  <si>
    <t>25 HO TEE POSTERS</t>
  </si>
  <si>
    <t>25 SNCF CURRENT PROMOTION HO POSTERS</t>
  </si>
  <si>
    <t>25 AFFICHES PROMOTIONNELLES  ACTUELLES DE LA SNCF</t>
  </si>
  <si>
    <t>75 AFFICHES ANCIENNES COMPAGNIES FRANÇAISES DE CHEMINS DE FER DE 1880 À 1982 HO.</t>
  </si>
  <si>
    <t>75 GENUINE FRENCH RAILWAYS COMPANIES FROM 1880 TO 1982 HO</t>
  </si>
  <si>
    <t>60 Affiches publicitaires des CP,  plaqueS d'horaires, plan de réseau, indicateurs divers des CP en papier photographique matte archival à découper. Taille : 143 x 100 mm. Échelle O.</t>
  </si>
  <si>
    <t>60 Itinerary plates, wall clocks , "Do not cross the tracks" plates &amp; old-timer CP posters. Reinforced cardboard plate to cut outi n matte archival photo paper. Printed high quality in 1448 dpi archival matte paper. Size :  143 x 10 mm. O scale.</t>
  </si>
  <si>
    <t>65 Affiches d'aurorails français en papier photographique matte archival à découper. Taille : 197 x 128 mm. Échelle O.</t>
  </si>
  <si>
    <t>65 French motor coaches builders and ralway companies posters. Reinforced cardboard plate to cut out in matte archival photo paper.Printed high quality in 1448 dpi archival matte paper. Size : 197 x 128 mm. O scale.</t>
  </si>
  <si>
    <t>81 French motor coaches builders and railway companies posters. Reinforced cardboard plate to cut out in matte archival photo paper O scale. Printed in high quality 1440 DPI. Size : 201 x 142 mm. Scale O.
Size :201 x 142 mm.</t>
  </si>
  <si>
    <t>RÉSEAUX CHEMINS DE FER ARGENTINS O</t>
  </si>
  <si>
    <t>ARGENTINIAN RAILWAYS O</t>
  </si>
  <si>
    <t>145 AFFICHES DE RÉSEAUX CHEMINS DE FER ARGENTINS O</t>
  </si>
  <si>
    <t>ARGENTINIAN RAILWAYS 145 POSTERS O</t>
  </si>
  <si>
    <t>Argentinian railways posters. Reinforced cardboard plate to cut out in matte archival photo paper. Printed in high quality 1440 DPI. 
Size : 2 plates  202 X 100 + 202 x 142 mm. HO scale.</t>
  </si>
  <si>
    <t>145 Affiches des chemins de fer argentins époque 3/4 à découper. Réalisées en papier photographique matte archival EN 1440 DPI. Taille : 2 plaques 202 X 100 + 202 x 142 mm. Échelle O.</t>
  </si>
  <si>
    <t>VENISE SIMPLON ORIENT EXPRESS RAILWAY ADS &amp; POSTERS O</t>
  </si>
  <si>
    <t>TRANS EUROP EXPRESS RAILWAYS ADS &amp; POSTERS O</t>
  </si>
  <si>
    <t>AFFICHES VENISE SIMPLON ORIENT EXPRESS O</t>
  </si>
  <si>
    <t>AFFICHES RÉSEAUX TRANS EUROP EXPRESS O</t>
  </si>
  <si>
    <t>CONSTRUCTEURS CAMIONS FRANÇAIS O</t>
  </si>
  <si>
    <t>44 AFFICHES RÉSEAUX TRANS EUROP EXPRESS</t>
  </si>
  <si>
    <t>44 TRANS EUROP EXPRESS RAILWAYS ADS &amp; POSTERS O</t>
  </si>
  <si>
    <t>37 AFFICHES VENISE SIMPLON ORIENT EXPRESS</t>
  </si>
  <si>
    <t>37 VENISE SIMPLON ORIENT EXPRESS RAILWAY ADS &amp; POSTERS O</t>
  </si>
  <si>
    <t>55 FRENCH TRUCK BUILDERS ADS &amp; POSTERS O</t>
  </si>
  <si>
    <t>55 CONSTRUCTEURS CAMIONS FRANÇAIS O</t>
  </si>
  <si>
    <t>44 affiches à découper des trains TEE Taille : 140 x 97 mm. Affiches publicitaires et logos.  Échelle HO.</t>
  </si>
  <si>
    <t>AFFICHES ANCIENNES VSOE ET CIWL O</t>
  </si>
  <si>
    <t>GENUINE VENICE SIMPLON ORIENT EXPRESS POSTERS O</t>
  </si>
  <si>
    <t>34 AFFICHES GENERAL ELECTRIC O</t>
  </si>
  <si>
    <t>34 GE POSTERS O</t>
  </si>
  <si>
    <t>34 US General Electric locomotive builder posters. Reinforced cardboard plate to cut out in matte archival photo paper. Printed in high quality 1440 DPI. 
Size :  142 x 97 mm. O scale.</t>
  </si>
  <si>
    <t>34 Affiches du constructeur américains General Electric époque 3/4 à découper. Réalisées en papier photographique matte archival en 1440 DPI. 
Taille :  142 x 97 mm. Échelle O.</t>
  </si>
  <si>
    <t>37 AFFICHES GENERAL MOTORS O</t>
  </si>
  <si>
    <t>37 GM POSTERS O</t>
  </si>
  <si>
    <t>37 US General Motors locomotive builder posters. Reinforced cardboard plate to cut out in matte archival photo paper. Printed in high quality 1440 DPI. 
Size : 142 x 97 mm. O scale.</t>
  </si>
  <si>
    <t>37 Affiches du constructeur américains General Motors époque 3/4 à découper. Réalisées en papier photographique matte archival en 1440 DPI. 
Taille : 142 x 97 mm. Échelle O.</t>
  </si>
  <si>
    <t>36 AFFICHES PENNSYVANNIA O</t>
  </si>
  <si>
    <t>36 PENNSY POSTERS O</t>
  </si>
  <si>
    <t>36 Affiches du Réseau Pennsylvanie époque 3/4 à découper. Réalisées en papier photographique matte archival en 1440 DPI. Taille : 142 x 97 mm. Échelle O.</t>
  </si>
  <si>
    <t>36 Pennsylvania railway posters. Reinforced cardboard plate to cut out in matte archival photo paper. Printed in high quality 1440 DPI.  
Size :  142 x 97 mm. HO scale.</t>
  </si>
  <si>
    <t>72 PUBLICITÉS US O</t>
  </si>
  <si>
    <t>72 US ADS OLD POSTERS O</t>
  </si>
  <si>
    <t>72 Affiches de publicités US époque 3/4 à découper.Réalisées en papier photographique matte archival en 1440 DPI. Taille : 201 x 142 mm. Échelle O.</t>
  </si>
  <si>
    <t>72 US ads posters. Reinforced cardboard plate to cut out in matte archival photo paper. Printed in high quality 1440 DPI. 
Size :  201 x 142 mm. O scale.</t>
  </si>
  <si>
    <t>540-11</t>
  </si>
  <si>
    <t>540-12</t>
  </si>
  <si>
    <t>540-13</t>
  </si>
  <si>
    <t>540-14</t>
  </si>
  <si>
    <t>GEARED STEAMERS O</t>
  </si>
  <si>
    <t>RÉSEAU UNION PACIFIC O</t>
  </si>
  <si>
    <t>GRANDS EXPRESS US O</t>
  </si>
  <si>
    <t>RÉSEAU NEW YORK CENTRAL O</t>
  </si>
  <si>
    <t>LOGOS COMPAGNIES AMÉRICAINES O</t>
  </si>
  <si>
    <t>74 RÉSEAUX US 1 O</t>
  </si>
  <si>
    <t>23 GEARED STEAMERS O</t>
  </si>
  <si>
    <t>35 RÉSEAU UNION PACIFIC O</t>
  </si>
  <si>
    <t>29 GRANDS EXPRESS US O</t>
  </si>
  <si>
    <t>70 RÉSEAUX CHEMINS de FER US 2 O</t>
  </si>
  <si>
    <t>50 LOGOS COMPAGNIES AMÉRICAINES O</t>
  </si>
  <si>
    <t>RÉSEAUX US 01 O</t>
  </si>
  <si>
    <t>RÉSEAUX CHEMINS de FER US 02 O</t>
  </si>
  <si>
    <t>62 US BUILDERS POSTERS O</t>
  </si>
  <si>
    <t>23 GEARED LOCOMOTIVE POSTERS O</t>
  </si>
  <si>
    <t>68 UNION PACIFIC POSTERS HO</t>
  </si>
  <si>
    <t>68 AFFICHES UNION PACIFIC HO</t>
  </si>
  <si>
    <t>50 AMERICAN RZILWAY LINES LOGOS</t>
  </si>
  <si>
    <t>GEARED LOCOMOTIVE POSTERS O</t>
  </si>
  <si>
    <t>US RAILWAY LINES POSTERS 01 O</t>
  </si>
  <si>
    <t>74 US RAILWAY LINES POSTERS 01 O</t>
  </si>
  <si>
    <t>STREAMLINERS ADS &amp; POSTERS US</t>
  </si>
  <si>
    <t>29 STREAMLINERS ADS &amp; POSTERS US</t>
  </si>
  <si>
    <t>NEW YORK CENTRAL ADS &amp; POSTERS O</t>
  </si>
  <si>
    <t>23 Affiches du constructeur américains General Motors époque 3/4 à découper. Réalisées en papier photographique matte archival en 1440 DPI. 
Taille : 140 x 108 mm. Échelle O.</t>
  </si>
  <si>
    <t>23 US geared locomotive builder posters. Reinforced cardboard plate to cut out in matte archival photo paper. Printed in high quality 1440 DPI. 
Size : 140 x 108 mm. O scale.</t>
  </si>
  <si>
    <t>US great railway lines logos. Reinforced cardboard plate to cut out in matte archival photo paper. Printed in high quality 1440 DPI. 
Size :  140 x 108 mm. O scale.</t>
  </si>
  <si>
    <t>50 logos de grandes compagnies américaines de chemins de fer, époque 3/4 à découper. Réalisées en papier photographique matte archival en 1440 DPI. 
Taille :  140 x 108 mm. Échelle O.</t>
  </si>
  <si>
    <t>US RAILWAY LINES POSTERS 02 O</t>
  </si>
  <si>
    <t>74 Affiches de différents réseaux de chemins de fer américains I époque 3/4 à découper. Réalisées en papier photographique matte archival en 1440 DPI. 
Taille :  201 x 142 mm. Échelle O.</t>
  </si>
  <si>
    <t>74 US railway lines posters I. Reinforced cardboard plate to cut out in matte archival photo paper. Printed in high quality 1440 DPI. 
Size :  201 x 142 mm. O scale.</t>
  </si>
  <si>
    <t>70 US RAILWAY LINES POSTERS 02 O</t>
  </si>
  <si>
    <t>70 US railway lines posters II. Reinforced cardboard plate to cut out in matte archival photo paper. Printed in high quality 1440 DPI. 
Size :  201 x 142 mm. O scale.</t>
  </si>
  <si>
    <t>70 Affiches de différents réseaux de chemins de fer américains II époque 3/4 à découper. Réalisées en papier photographique matte archival en 1440 DPI. 
Taille :  201 x 142 mm. Échelle O.</t>
  </si>
  <si>
    <t>35 Union Pacific railway posters. Reinforced cardboard plate to cut out in matte archival photo paper. Printed in high quality 1440 DPI.  
Size :  201 x 142 mm. O scale.</t>
  </si>
  <si>
    <t>35 Affiches du Réseau Union Pacific époque 3/4 à découper. Réalisées en papier photographique matte archival en 1440 DPI. Taille : 201 x 142 mm. Échelle O.</t>
  </si>
  <si>
    <t>35 UNION PACIFIC POSTERS HO</t>
  </si>
  <si>
    <t>63 affiches à découper du Venise Simplon Orient Express &amp; CIWL Taille : 202 x 116 mm. Affiches publicitaires et logos.Réalisées en papier photographique matte archival en 1440 DPI.
Échelle O.</t>
  </si>
  <si>
    <t>63 GENUINE O VENICE SIMPLON ORIENT EXPRESS POSTERS</t>
  </si>
  <si>
    <t>63 AFFICHES O DU VENISE SIMPLON ORIENT EXPRESS &amp; CIWL</t>
  </si>
  <si>
    <t>US RAILWAY LINES POSTERS HO</t>
  </si>
  <si>
    <t>US BUILDERS POSTERS HO</t>
  </si>
  <si>
    <t>74 Affiches de différents réseaux de chemins de fer américains I époque 3/4 à découper. Réalisées en papier photographique matte archival en 1440 DPI. 
Taille :  95 x 90 mm. Échelle HO.</t>
  </si>
  <si>
    <t>74 US railway lines posters I. Reinforced cardboard plate to cut out in matte archival photo paper. Printed in high quality 1440 DPI. 
Size :  95 x 90 mm. HO scale.</t>
  </si>
  <si>
    <t>US 74 GREAT RAILWAY LINES POSTERS HO</t>
  </si>
  <si>
    <t>74 AFFICHES RÉSEAUX US HO</t>
  </si>
  <si>
    <t>US STREAMLINERS HO</t>
  </si>
  <si>
    <t>55 US GREAT STREAMLINERS HO</t>
  </si>
  <si>
    <t>55 Affiches de différents grands express américains époque 3/4 à découper. Réalisées en papier photographique matte archival en 1440 DPI. 
Taille :  95 x 90 mm. Échelle HO.</t>
  </si>
  <si>
    <t>55 GRANDS EXPRESS NORD AMÉRICAINS HO</t>
  </si>
  <si>
    <t>55 US streamliners posters. Reinforced cardboard plate to cut out in matte archival photo paper. Printed in high quality 1440 DPI. 
Size :  95 x 90 mm. HO scale.</t>
  </si>
  <si>
    <t>29 US streamliners posters. Reinforced cardboard plate to cut out in matte archival photo paper. Printed in high quality 1440 DPI. 
Size :  140 x 97 mm. O scale.</t>
  </si>
  <si>
    <t>29 Affiches de différents grands express américains époque 3/4 à découper. Réalisées en papier photographique matte archival en 1440 DPI. 
Taille :  140 x 97 mm. Échelle O.</t>
  </si>
  <si>
    <t>30 AFFICHES NEW YORK CENTRAL HO</t>
  </si>
  <si>
    <t>30 NEW YORK CENTRAL RAILWAY POSTERS HO</t>
  </si>
  <si>
    <t>30 Affiches du Réseau New York Central époque 3/4 à découper. Réalisées en papier photographique matte archival en 1440 DPI. Taille : 95 x 76 mm. Échelle HO.</t>
  </si>
  <si>
    <t>30 New York Central railway posters. Reinforced cardboard plate to cut out in matte archival photo paper. Printed in high quality 1440 DPI.  
Size :  95 x 76 mm. HO scale.</t>
  </si>
  <si>
    <t>30 NEW YORK CENTRAL ADS &amp; POSTERS O</t>
  </si>
  <si>
    <t>30 RÉSEAU NEW YORK CENTRAL O</t>
  </si>
  <si>
    <t>Affiches des chemins de fer argentins époque 3/4 à découper. Réalisées en papier photographique matte archival EN 1440 DPI. Taille : 96 x 132 mm. Échelle HO.</t>
  </si>
  <si>
    <t>Argentinian railways posters. Reinforced cardboard plate to cut out in matte archival photo paper. Printed in high quality 1440 DPI. 
Size :  96 x 132 mm. HO scale.</t>
  </si>
  <si>
    <t>60 AFFICHES PUBLICITAIRES OLTIME FRANÇAISES en O</t>
  </si>
  <si>
    <t>60 affiches publicitaires françaises époque  III à IV à découper, réalisées en papier photographique matte archival. Taille : 140  x 87 mm.  Échelle HO.</t>
  </si>
  <si>
    <t>AFFICHES PUBLICITAIRES ARGENTINES en O</t>
  </si>
  <si>
    <t>80 AFFICHES PUBLICITAIRES OLTIME ARGENTINE en O</t>
  </si>
  <si>
    <t>80 affiches publicitaires argentine époque II, III et IV à découper, réalisées en papier photographique matte archival. Taille : 199 x 149 mm.  Échelle HO.</t>
  </si>
  <si>
    <t>50 US great railway lines logos. Reinforced cardboard plate to cut out in matte archival photo paper. Printed in high quality 1440 DPI. 
Size :  95 x 90 mm. HO scale.</t>
  </si>
  <si>
    <t>2800-01</t>
  </si>
  <si>
    <t>108 affiches à découper du réseau des Chemins de fer Rhétiques. Taille : 2 planches de 209 x 290 mm. Affiches publicitaires, fiches horaires, logo, plaques de signalement. Plus affiches des 6 centenaires et de l'Unesco. Réalisées en papier photographique matte archival. Échelle G.Utilisation exclusivement en intérieur.</t>
  </si>
  <si>
    <t>108 AFFICHES 125 ANNIVERSARY RhB ÉCHELLE G</t>
  </si>
  <si>
    <t>Genuine Montreux Oberland Bernois 40 posters &amp; ads reinforced cardboard plate to cut out. Ads, schedules, logos &amp; indicators. Sizes :132 x 51 mm. Printed in 1448 dpi archival matte paper.</t>
  </si>
  <si>
    <t>ADS &amp; POSTERS CP SET</t>
  </si>
  <si>
    <t>Genuine french private railways companies and SNCF 75 posters &amp; ADS reinforced cardboard plate to cut out. ADS &amp; logos. Sizes : 95 x 85 mm. HO scale.</t>
  </si>
  <si>
    <t>Genuine Venice Simplon Orient Express &amp; CIWL 25 posters &amp; ADS reinforced cardboard plate to cut out. ADS &amp; logos. Sizes : 96 x 50 mm. HO scale.</t>
  </si>
  <si>
    <t>Genuine TEE 25 posters &amp; ADS reinforced cardboard plate to cut out. ADS &amp; logos. Sizes : 96 x 64 mm. HO scale.</t>
  </si>
  <si>
    <t>25 HO SNCF CURRENT PROMOTION Ho POSTERS &amp; ADS</t>
  </si>
  <si>
    <t>Genuine french SNCF 25 promotion posters &amp; ADS reinforced cardboard plate to cut out. ADS &amp; logos. Sizes : 96 x 132 mm. Printed in high quality 1440 DPI. HO scale.</t>
  </si>
  <si>
    <t>200 OLD FRENCH HO ADS</t>
  </si>
  <si>
    <t>200 OLD GOOD TIME HO FRENCH ADS</t>
  </si>
  <si>
    <t>Genuine french 100 posters &amp; ADS reinforced cardboard plate to cut out. ADS, schedules, logos &amp; indicators. Sizes : 95 x 91 mm. Printed in 1440 dpi archival matte paper. HO scale.</t>
  </si>
  <si>
    <t>196 OLD FRENCH HO ADS SET II</t>
  </si>
  <si>
    <t>196 OLD GOOD TIME HO FRENCH ADS SET II HO</t>
  </si>
  <si>
    <t>Genuine french 98 posters &amp; ADS reinforced cardboard plate to cut out. ADS, schedules, logos &amp; indicators. Sizes : 96 x 91 mm. Printed in 1440 dpi archival matte paper. HO scale.</t>
  </si>
  <si>
    <t>34 O FRENCH NARROW GAUGE COMPANIES POSTERS &amp; ADS</t>
  </si>
  <si>
    <t>Genuine narrow gauge french companies 34 posters &amp; ADS reinforced cardboard plate to cut out. ADS, schedules, logos &amp; indicators. Sizes : 140 x 97 mm. Printed in 1448 dpi archival matte paper. O scale.</t>
  </si>
  <si>
    <t>50 O SWISS NARROW GAUGE COMPANIES POSTERS &amp; ADS</t>
  </si>
  <si>
    <t>Genuine narrow gauge swiss companies 50 posters &amp; ADS reinforced cardboard plate to cut out. ADS, schedules, logos &amp; indicators. Sizes : Taille : 96 x 142 mm. Printed in 1448 dpi archival matte paper. O scale.</t>
  </si>
  <si>
    <t>OLD FRENCH O ADS</t>
  </si>
  <si>
    <t>60 OLD GOOD TIME O FRENCH ADS</t>
  </si>
  <si>
    <t>Genuine french 70 posters &amp; ADS reinforced cardboard plate to cut out. ADS, schedules, logos &amp; indicators. Sizes :Taille : 140  x 87 mm. Printed in 1448 dpi archival matte paper. HO scale.</t>
  </si>
  <si>
    <t>OLD ARGENTINIAN O ADS</t>
  </si>
  <si>
    <t>80 OLD GOOD TIME O ARGENTINE ADS</t>
  </si>
  <si>
    <t>Genuine argentinian 80 posters &amp; ADS reinforced cardboard plate to cut out. ADS, schedules, logos &amp; indicators. Sizes :Taille : 199 x 149 mm. Printed in 1448 dpi archival matte paper. HO scale.</t>
  </si>
  <si>
    <t>60 ADS &amp; POSTERS CP SET</t>
  </si>
  <si>
    <t>60 ADS &amp; POSTERS CHEMINS DE FER DE PROVENCE SET</t>
  </si>
  <si>
    <t>60 ADS &amp; POSTERS CHEMINS DE FER DE PROVENCE SET O SCALE</t>
  </si>
  <si>
    <t>Genuine Venice Simplon Orient Express &amp; CIWL 63 posters &amp; ADS reinforced cardboard plate to cut out. Printed high quality in 1440 dpi archival matte paper. ADS &amp; logos. Sizes : 202 x 116 mm. O scale.</t>
  </si>
  <si>
    <t>Genuine french 68 posters &amp; ADS reinforced cardboard plate to cut out. ADS, schedules, logos &amp; indicators. Size : 200 x 140 mm. Printed high quality in 1440 dpi archival matte paper. O scale.</t>
  </si>
  <si>
    <t>67 posters &amp; ADS reinforced cardboard plate to cut out. ADS, schedules, logos &amp; indicators. Size : 200 x 140 mm. Printed in high quality in 1440 dpi Epson archival matte paper. O scale.</t>
  </si>
  <si>
    <t>Genuine TEE 44 posters &amp; ADS reinforced cardboard plate to cut out. ADS &amp; logos. Printed in high quality 1440 DPI Epson archival matte paper. Sizes : 140 x 97 mm. HO scale.</t>
  </si>
  <si>
    <t>Genuine Venise Simplon Orient Express 37 posters &amp; ADS plate to cut out.  Printed high quality in 1448 dpi Epson archival matte paper. Size : 140 x 97 mm. HO scale.</t>
  </si>
  <si>
    <t>Genuine Furka-Oberalp 34 posters &amp; ADS reinforced cardboard plate to cut out. ADS, schedules, logos &amp; indicators. Sizes : 93 x 51 mm. Printed in 1448 dpi archival matte paper.</t>
  </si>
  <si>
    <t>86 RHB POSTERS &amp; ADS</t>
  </si>
  <si>
    <t>86 RHAETIAN RAILWAYS ADS &amp; POSTERS + CENTENARIES &amp; UNESCO</t>
  </si>
  <si>
    <t>Genuine RhB 43 posters &amp; ADS reinforced cardboard plate to cut out. ADS, schedules, logos &amp; indicators. Plus 4 centenaries posters and UNESCO poster. Sizes : 120 x 45 mm. Printed in 1448 dpi archival matte paper.</t>
  </si>
  <si>
    <t>40 RHB POSTERS &amp; ADS</t>
  </si>
  <si>
    <t>40 RHAETIAN RAILWAYS ADS &amp; POSTERS + 125 CENTENARIY + UNESCO</t>
  </si>
  <si>
    <t>Genuine RhB 2 x 40 posters &amp; ADS reinforced cardboard plate to cut out. ADS, schedules, logos &amp; indicators. Plus 125 centenary posters and UNESCO poster. Sizes : 136 x 45 mm. Printed in 1448 dpi archival matte paper.</t>
  </si>
  <si>
    <t xml:space="preserve">100 HO OLD SWISS ADS </t>
  </si>
  <si>
    <t>100 OLD GOOD TIME SWISS ADS HO</t>
  </si>
  <si>
    <t>Genuine RhB 40 posters &amp; ADS reinforced cardboard plate to cut out. ADS, schedules, logos &amp; indicators. Plus 125 centenary posters and UNESCO poster. Sizes : 95 x 91 mm. Printed in 1448 dpi archival matte paper.</t>
  </si>
  <si>
    <t>120 SWISS POST ADS</t>
  </si>
  <si>
    <t>120 SWISS POST ADS &amp; COMERCIAL &amp; INSTITUTIONAL POSTERS</t>
  </si>
  <si>
    <t>Genuine 60 posters &amp; ADS Swiss Post reinforced cardboard plate to cut out. ADS, schedules, logos &amp; indicators. Sizes : 97 x 98 mm. Printed in 1448 dpi archival matte paper. HO Scale.</t>
  </si>
  <si>
    <t>Genuine 40 posters &amp; ADS swiss narrow gauge railways reinforced cardboard plate to cut out. ADS, schedules, logos &amp; indicators. Sizes : 96 x 91 mm. Printed in 1440 dpi archival matte paper. HO Scale.</t>
  </si>
  <si>
    <t>Genuine 91 posters &amp; ADS BLS railway reinforced cardboard plate to cut out. ADS, schedules, logos &amp; indicators. 91 X 81 mm.  Printed in 1440 dpi archival matte paper. HO Scale.</t>
  </si>
  <si>
    <t>Genuine Furka-Oberalp 69 posters &amp; ADS reinforced cardboard plate to cut out. ADS, schedules, logos &amp; indicators. Sizes : 202 x 118 mm. Printed in 1448 dpi fotographic archival matte paper. O Scale.</t>
  </si>
  <si>
    <t>Genuine Montreux Oberland Bernois 40 posters &amp; ADS reinforced cardboard plate to cut out. ADS, schedules, logos &amp; indicators. Sizes : 190 x 132 mm. Printed in 1448 dpi archival matte paper. O Scale.</t>
  </si>
  <si>
    <t>97 RHB 100 ANNIVERSARY POSTERS &amp; ADS 0 Scale</t>
  </si>
  <si>
    <t>97 RHAETIAN RAILWAYS ADS &amp; POSTERS + 6 100 ANNIVERSARY PLATES &amp; UNESCO 0 Scale</t>
  </si>
  <si>
    <t>Genuine RhB 97 posters &amp; ADS reinforced cardboard plate to cut out. ADS, schedules, logos &amp; indicators. Plus 6 anniversary posters and UNESCO poster. Sizes : 202 x 142 mm. Printed in 1440 dpi archival matte paper. O Scale.</t>
  </si>
  <si>
    <t>80 RHB 125 ANNIVERSARY POSTERS &amp; ADS</t>
  </si>
  <si>
    <t>80 RHAETIAN RAILWAYS ADS &amp; POSTERS + 125  ANNIVERSARY</t>
  </si>
  <si>
    <t>Genuine RhB 80 posters &amp; ADS reinforced cardboard plate to cut out. ADS, schedules, logos &amp; indicators. Plus 6 anniversary posters and UNESCO poster. Sizes : 202 x 142 mm. Printed in 1440 dpi archival matte  O Scale.</t>
  </si>
  <si>
    <t>80 SWISS POST O ADS</t>
  </si>
  <si>
    <t>80 SWISS POST ADS &amp; COMERCIAL &amp; INSTITUTIONAL POSTERS</t>
  </si>
  <si>
    <t>Genuine 80 posters &amp; ADS Swiss Post reinforced cardboard plate to cut out. ADS, schedules, logos &amp; indicators. Sizes :  202 x 142 mm. Printed in 1440 dpi archival matte paper. O Scale.</t>
  </si>
  <si>
    <t>Genuine 34 posters &amp; ADS swiss narrow gauge railways reinforced cardboard plate to cut out. ADS, schedules, logos &amp; indicators. Sizes : 96 x 142 mm. Printed in 1440 dpi archival matte paper. O Scale.</t>
  </si>
  <si>
    <t>Genuine 91 posters &amp; ADS BLS railway reinforced cardboard plate to cut out. ADS, schedules, logos &amp; indicators. 199 X 144 mm.  Printed in 1440 dpi archival matte paper. O Scale.</t>
  </si>
  <si>
    <t>RHB ANNIVERSARIES POSTERS &amp; ADS G SCALE</t>
  </si>
  <si>
    <t>108 RHAETIAN RAILWAYS ADS &amp; POSTERS + 125  ANNIVERSARY G SCALE</t>
  </si>
  <si>
    <t>Genuine RhB 108 posters &amp; ADS reinforced cardboard plate to cut out. ADS, schedules, logos &amp; indicators. Plus 6 anniversary posters and UNESCO poster. Sizes :2 plates of 209 x 290 mm each. Printed in 1440 dpi archival matte. G Scale. Not to use outside.</t>
  </si>
  <si>
    <t>100 AFFICHES PUBLICITAIRES OPTIMER SUISSES HO</t>
  </si>
  <si>
    <t>97 affiches à découper du réseau des Chemins de fer Rhétiques. Taille : 202 x 142 mm. Affiches publicitaires, fiches horaires, logo, plaques de signalement. Plus affiches des 6 centenaires et de l'Unesco. Réalisées en papier photographique matte archival. Échelle 0.</t>
  </si>
  <si>
    <t>40 AFFICHES MOB</t>
  </si>
  <si>
    <t>40 MOB POSTERS</t>
  </si>
  <si>
    <t>40 AFFICHES MONTREUX OBERLAND BERNOIS ANCIENNES</t>
  </si>
  <si>
    <t>40 MONTREUX OBERLAND BERNOIS OLD POSTERS</t>
  </si>
  <si>
    <t>1 plaque de4 x 15 noms de gare de petite dimension en papier photo mat.</t>
  </si>
  <si>
    <t>1 plaque  de 8 affiches  "Défense de traverser les voies" CFD/CP en papier photo mat.</t>
  </si>
  <si>
    <t>4 x 15 railway stations names plates, fine archival matte paper. Fits our CP stations.</t>
  </si>
  <si>
    <t>35 horloges CFD Art Déco avec 2 heures différentes en papier photo mat.</t>
  </si>
  <si>
    <t>35 CLOCKS CHEMINS DE FER DE PROVENCE POSTERS  SET</t>
  </si>
  <si>
    <t>60 ITINÉRAIRES CP</t>
  </si>
  <si>
    <t>35 HORLOGES CFD</t>
  </si>
  <si>
    <t>30 AFFICHES NOMS de GARE CP PETITE TAILLE pour ABRIS &amp; QUAIS</t>
  </si>
  <si>
    <t>8 AFFICHES "DÉFENSES TRAVERSER VOIES"</t>
  </si>
  <si>
    <t>53 affiches publicitaires des CP anciennes, 2 plaque d'horaires et un plan de réseau des CP en papier photo mat.</t>
  </si>
  <si>
    <t>53 AFFICHES à DÉCOUPER CP</t>
  </si>
  <si>
    <t>53 ADS &amp; POSTERS CHEMINS DE FER DE PROVENCE SET</t>
  </si>
  <si>
    <t>53 CP ADS fine archival matte paper to cut. Fits our CP stations.</t>
  </si>
  <si>
    <t>Set de 30 plaques de noms de gares petite taille. Convient à nos abris et quais CP. Imprimé sur  papier photo archival matte paper. Haute résolution.</t>
  </si>
  <si>
    <t>1010-18</t>
  </si>
  <si>
    <t>Locotracteur 030 Tramways des 2 Sèvres BRISSONEAU &amp; LOTZ Plaque en bois découpé au laser. Dimension : 280 mm x 175 mm.</t>
  </si>
  <si>
    <t>Diesel Switcher 030 Tramways des 2 Sèvres BRISSONEAU &amp; LOTZ builder plate, ready to use laser cut piece. Size : 280 mm x 175 mm.</t>
  </si>
  <si>
    <t>Plaque04-03e en bois découpé au laser. Dimension 200 x 115 mm.</t>
  </si>
  <si>
    <t>KIT GARE FO LAX</t>
  </si>
  <si>
    <t>KIT GARE FO RECKINGEN</t>
  </si>
  <si>
    <t>GENUINE FURKA-OBERALP LAX  RAILWAY STATION WOODEN LASER CUT KIT</t>
  </si>
  <si>
    <t>GENUINE FURKA-OBERALP RECKINGEN RAILWAY SMALL STATION WOODEN LASER CUT KIT</t>
  </si>
  <si>
    <t>KIT GARE FO BIEL</t>
  </si>
  <si>
    <t>FO TYPE BIEL STATION KIT</t>
  </si>
  <si>
    <t>FO TYPE RECKINGEN STATION KIT</t>
  </si>
  <si>
    <t>FO TYPE 1LAX  STATION KIT</t>
  </si>
  <si>
    <t xml:space="preserve">BFD HGe 3/4 </t>
  </si>
  <si>
    <t>Plaque constructeur SLM locomotive à crémaillère 130 de la Bahn Furka Disentis en bois découpé au laser. 
Dimension :</t>
  </si>
  <si>
    <t xml:space="preserve">SLM 2-6-0 Bahn Furka Disentis rack locomotive builder plate, ready to use laser cut piece. Size : </t>
  </si>
  <si>
    <t>4013-01</t>
  </si>
  <si>
    <t>4013-02</t>
  </si>
  <si>
    <t>4013-03</t>
  </si>
  <si>
    <t>ÉCUSSON GOLDEN PASS RAILWAY</t>
  </si>
  <si>
    <t>GOLDEN PASS RAILWAY SHELL</t>
  </si>
  <si>
    <t>MOB ABB 4000 GROUP ELECTRIC RAIL CAR</t>
  </si>
  <si>
    <t xml:space="preserve">PLAQUE DZE 6-6 </t>
  </si>
  <si>
    <t>DZE 6-6 PLATE</t>
  </si>
  <si>
    <t>PLAQUE BROWN-BOVERI DZE 6-6 DU MOB</t>
  </si>
  <si>
    <t>DZE 6-6 MOB BROWN BOVERI BUILDER  PLATE</t>
  </si>
  <si>
    <t>Écusson du Goldenpass Railway du MOB. Dimension mm x mm.</t>
  </si>
  <si>
    <t>Goldenpass Railway shell. Size mm x mm.</t>
  </si>
  <si>
    <t>PLAQUE ABB MOB SERIE 4000</t>
  </si>
  <si>
    <t>MOB ABB 4000 GROUP ELECTRIC RAIL CAR PLATE</t>
  </si>
  <si>
    <t>PLAQUE ABB MOB SÉRIE 4000</t>
  </si>
  <si>
    <t>Plaque ABB de la série 4000 du MOB. Dimension mm x mm.</t>
  </si>
  <si>
    <t>ABB 4000 Group electric rail car plate from the MOB. Size mm x mm.</t>
  </si>
  <si>
    <t>Plaque du constructeur Brown-Boveri de la DZE 6-6 du MOB. 
Dimension mm x mm.</t>
  </si>
  <si>
    <t>Brown Boveri MOB DZE 6-6 builder's plate. Size mm x mm.</t>
  </si>
  <si>
    <t>10 RADIOS ANCIENNES</t>
  </si>
  <si>
    <t>10 DIFFERENT OLTIMER RADIOS</t>
  </si>
  <si>
    <t>O scale,  10 Wooden radio bases + 10 colour printed front panel. 7 different shape and dimensions.
Size : de 6,5 x 2,5 à 18 x 42 mm.</t>
  </si>
  <si>
    <t>1010-19</t>
  </si>
  <si>
    <t>1010-20</t>
  </si>
  <si>
    <t>1010-21</t>
  </si>
  <si>
    <t>1010-22</t>
  </si>
  <si>
    <t>1010-23</t>
  </si>
  <si>
    <t>1010-24</t>
  </si>
  <si>
    <t>1010-25</t>
  </si>
  <si>
    <t>1010-26</t>
  </si>
  <si>
    <t>BIG SQUARE TABLE O KIT</t>
  </si>
  <si>
    <t>8 HAND MADE CHAIRS O KIT</t>
  </si>
  <si>
    <t>LUGGAGE PLATFORM CART O KIT</t>
  </si>
  <si>
    <t>PUBLIC LONG SEAT O KIT</t>
  </si>
  <si>
    <t>4 WOOD PALLETS O KIT</t>
  </si>
  <si>
    <t>2 GREAT WOOD BOXES O KIT</t>
  </si>
  <si>
    <t>1030-08</t>
  </si>
  <si>
    <t>1030-09</t>
  </si>
  <si>
    <t>1030-10</t>
  </si>
  <si>
    <t>1030-11</t>
  </si>
  <si>
    <t>1030-12</t>
  </si>
  <si>
    <t>1030-13</t>
  </si>
  <si>
    <t>1040-07</t>
  </si>
  <si>
    <t>2 LOBSTER BASKETS BRASS HO KIT</t>
  </si>
  <si>
    <t>KIT EN LAITON  de 2 PANIERS à HOMARD HO</t>
  </si>
  <si>
    <t>2 PANIERS à HOMARD LAITON HO</t>
  </si>
  <si>
    <r>
      <t xml:space="preserve">Échelle H0, plaque laiton photogravé avec 2 paniers à Homards. 
Dimension : </t>
    </r>
    <r>
      <rPr>
        <b/>
        <sz val="9"/>
        <color theme="1"/>
        <rFont val="Verdana"/>
      </rPr>
      <t>2</t>
    </r>
    <r>
      <rPr>
        <sz val="9"/>
        <color theme="1"/>
        <rFont val="Verdana"/>
      </rPr>
      <t xml:space="preserve"> x 6 x 4 x 4,9.</t>
    </r>
  </si>
  <si>
    <r>
      <t xml:space="preserve">H0 scale, bass photoedge sheet with 2 lobster baskets.  
size : </t>
    </r>
    <r>
      <rPr>
        <b/>
        <sz val="9"/>
        <color theme="1"/>
        <rFont val="Verdana"/>
      </rPr>
      <t xml:space="preserve">2 </t>
    </r>
    <r>
      <rPr>
        <sz val="9"/>
        <color theme="1"/>
        <rFont val="Verdana"/>
      </rPr>
      <t>x 6 x 4 x 4,9.</t>
    </r>
  </si>
  <si>
    <t>1050-02</t>
  </si>
  <si>
    <t>1050-03</t>
  </si>
  <si>
    <t>1050-04</t>
  </si>
  <si>
    <t>1050-05</t>
  </si>
  <si>
    <t>FONTAINE</t>
  </si>
  <si>
    <t>BANC PIERRE &amp; BOIS</t>
  </si>
  <si>
    <t>SUPPORT D'AFFICHES MURAL</t>
  </si>
  <si>
    <t>1050-06</t>
  </si>
  <si>
    <t>ARRËT SUR DEMANDE FO EN KIT IMPRESSION LASER</t>
  </si>
  <si>
    <t>FONTAINE EN KIT IMPRESSION LASER</t>
  </si>
  <si>
    <t>BANC PIERRE &amp; BOIS EN KIT IMPRESSION LASER</t>
  </si>
  <si>
    <t>SUPPORT D'AFFICHES MURAL EN KIT IMPRESSION LASER</t>
  </si>
  <si>
    <t>STOP ON DEMAND SYSTEM</t>
  </si>
  <si>
    <t>STONE &amp; WOOD LONG SEAT</t>
  </si>
  <si>
    <t>SMALL TICKET MACHINE &amp; WASTE PAPER BASKET</t>
  </si>
  <si>
    <t>SMALL WATER FOUNTAIN</t>
  </si>
  <si>
    <t>1 WALL POSTERS FRAMES</t>
  </si>
  <si>
    <t>STOP ON DEMAND SYSTEM PLASTIC KIT HO</t>
  </si>
  <si>
    <t>SMALL WATER FOUNTAIN PLASTIC KIT HO</t>
  </si>
  <si>
    <t>3 WALL POSTERS FRAMES PLASTIC KIT HO</t>
  </si>
  <si>
    <t>STONE &amp; WOOD LONG SEAT PLASTIC KIT HO</t>
  </si>
  <si>
    <t>ARRÊT SUR DEMANDE FO</t>
  </si>
  <si>
    <t>360-09</t>
  </si>
  <si>
    <t>360-10</t>
  </si>
  <si>
    <t>1030-14</t>
  </si>
  <si>
    <t>1030-15</t>
  </si>
  <si>
    <t>1030-16</t>
  </si>
  <si>
    <r>
      <t xml:space="preserve">Échelle 0, plaque bois découpée laser avec 1 table.
Dimension : </t>
    </r>
    <r>
      <rPr>
        <b/>
        <sz val="9"/>
        <color theme="1"/>
        <rFont val="Verdana"/>
      </rPr>
      <t>1</t>
    </r>
    <r>
      <rPr>
        <sz val="9"/>
        <color theme="1"/>
        <rFont val="Verdana"/>
      </rPr>
      <t xml:space="preserve"> x 29 x 15 x 17 mm.</t>
    </r>
  </si>
  <si>
    <r>
      <t>0 scale, Wooden laser cut sheet with 1 table. size : 27 x 13 x 16 mm.
size :</t>
    </r>
    <r>
      <rPr>
        <b/>
        <sz val="9"/>
        <color theme="1"/>
        <rFont val="Verdana"/>
      </rPr>
      <t xml:space="preserve"> 1 </t>
    </r>
    <r>
      <rPr>
        <sz val="9"/>
        <color theme="1"/>
        <rFont val="Verdana"/>
      </rPr>
      <t>x 29 x 15 x 17 mm..</t>
    </r>
  </si>
  <si>
    <t>1 TABLE RECTANGULAIRE 29 x 15 O</t>
  </si>
  <si>
    <r>
      <t>Dimension :</t>
    </r>
    <r>
      <rPr>
        <b/>
        <sz val="9"/>
        <color theme="1"/>
        <rFont val="Verdana"/>
      </rPr>
      <t xml:space="preserve"> 1</t>
    </r>
    <r>
      <rPr>
        <sz val="9"/>
        <color theme="1"/>
        <rFont val="Verdana"/>
      </rPr>
      <t xml:space="preserve"> x  49 x 15 x17 mm.</t>
    </r>
  </si>
  <si>
    <t>1 GRANDE TABLE OVALE O</t>
  </si>
  <si>
    <r>
      <t xml:space="preserve">Dimension : </t>
    </r>
    <r>
      <rPr>
        <b/>
        <sz val="9"/>
        <color theme="1"/>
        <rFont val="Verdana"/>
      </rPr>
      <t>1</t>
    </r>
    <r>
      <rPr>
        <sz val="9"/>
        <color theme="1"/>
        <rFont val="Verdana"/>
      </rPr>
      <t xml:space="preserve"> x 50 x 19 x 21 mm. Pieds à couper de 4 x 22 mm</t>
    </r>
  </si>
  <si>
    <t>8 CHAISES D'EBENISTE O</t>
  </si>
  <si>
    <t>PORTE-BAGAGES de QUAI O</t>
  </si>
  <si>
    <r>
      <t xml:space="preserve">Dimension : </t>
    </r>
    <r>
      <rPr>
        <b/>
        <sz val="9"/>
        <color theme="1"/>
        <rFont val="Verdana"/>
      </rPr>
      <t>1</t>
    </r>
    <r>
      <rPr>
        <sz val="9"/>
        <color theme="1"/>
        <rFont val="Verdana"/>
      </rPr>
      <t xml:space="preserve"> x 40 x 23 x 16 mm.</t>
    </r>
  </si>
  <si>
    <r>
      <t xml:space="preserve">Size : </t>
    </r>
    <r>
      <rPr>
        <b/>
        <sz val="9"/>
        <color theme="1"/>
        <rFont val="Verdana"/>
      </rPr>
      <t>1</t>
    </r>
    <r>
      <rPr>
        <sz val="9"/>
        <color theme="1"/>
        <rFont val="Verdana"/>
      </rPr>
      <t xml:space="preserve"> x 50 x 19 x 21 mm. Pieds à couper de 4 x 22 mm</t>
    </r>
  </si>
  <si>
    <r>
      <t>Size :</t>
    </r>
    <r>
      <rPr>
        <b/>
        <sz val="9"/>
        <color theme="1"/>
        <rFont val="Verdana"/>
      </rPr>
      <t xml:space="preserve"> 1</t>
    </r>
    <r>
      <rPr>
        <sz val="9"/>
        <color theme="1"/>
        <rFont val="Verdana"/>
      </rPr>
      <t xml:space="preserve"> x  49 x 15 x17 mm.</t>
    </r>
  </si>
  <si>
    <r>
      <t xml:space="preserve">Dimension : </t>
    </r>
    <r>
      <rPr>
        <b/>
        <sz val="9"/>
        <color theme="1"/>
        <rFont val="Verdana"/>
      </rPr>
      <t>1</t>
    </r>
    <r>
      <rPr>
        <sz val="9"/>
        <color theme="1"/>
        <rFont val="Verdana"/>
      </rPr>
      <t xml:space="preserve"> x 25 x 22 x 20 mm.</t>
    </r>
  </si>
  <si>
    <r>
      <t xml:space="preserve">Size : </t>
    </r>
    <r>
      <rPr>
        <b/>
        <sz val="9"/>
        <color theme="1"/>
        <rFont val="Verdana"/>
      </rPr>
      <t>1</t>
    </r>
    <r>
      <rPr>
        <sz val="9"/>
        <color theme="1"/>
        <rFont val="Verdana"/>
      </rPr>
      <t xml:space="preserve"> x 25 x 22 x 20 mm.</t>
    </r>
  </si>
  <si>
    <t>4 PALETTES EN BOIS O</t>
  </si>
  <si>
    <r>
      <t xml:space="preserve">Dimension : </t>
    </r>
    <r>
      <rPr>
        <b/>
        <sz val="9"/>
        <color theme="1"/>
        <rFont val="Verdana"/>
      </rPr>
      <t>4</t>
    </r>
    <r>
      <rPr>
        <sz val="9"/>
        <color theme="1"/>
        <rFont val="Verdana"/>
      </rPr>
      <t xml:space="preserve"> x 18,4 x 19 x 2,4 mm.</t>
    </r>
  </si>
  <si>
    <t>1 BANC PUBLIC ORNEMENTAL O</t>
  </si>
  <si>
    <r>
      <t xml:space="preserve">Dimension : </t>
    </r>
    <r>
      <rPr>
        <b/>
        <sz val="9"/>
        <color theme="1"/>
        <rFont val="Verdana"/>
      </rPr>
      <t>1</t>
    </r>
    <r>
      <rPr>
        <sz val="9"/>
        <color theme="1"/>
        <rFont val="Verdana"/>
      </rPr>
      <t xml:space="preserve"> x 37,6 x 22,5 x 9,5 mm.</t>
    </r>
  </si>
  <si>
    <r>
      <t xml:space="preserve">Size : </t>
    </r>
    <r>
      <rPr>
        <b/>
        <sz val="9"/>
        <color theme="1"/>
        <rFont val="Verdana"/>
      </rPr>
      <t>1</t>
    </r>
    <r>
      <rPr>
        <sz val="9"/>
        <color theme="1"/>
        <rFont val="Verdana"/>
      </rPr>
      <t xml:space="preserve"> x 37,6 x 22,5 x 9,5 mm.</t>
    </r>
  </si>
  <si>
    <r>
      <t xml:space="preserve">Size : </t>
    </r>
    <r>
      <rPr>
        <b/>
        <sz val="9"/>
        <color theme="1"/>
        <rFont val="Verdana"/>
      </rPr>
      <t>4</t>
    </r>
    <r>
      <rPr>
        <sz val="9"/>
        <color theme="1"/>
        <rFont val="Verdana"/>
      </rPr>
      <t xml:space="preserve"> x 18,4 x 19 x 2,4 mm.</t>
    </r>
  </si>
  <si>
    <r>
      <t xml:space="preserve">Size : </t>
    </r>
    <r>
      <rPr>
        <b/>
        <sz val="9"/>
        <color theme="1"/>
        <rFont val="Verdana"/>
      </rPr>
      <t>1</t>
    </r>
    <r>
      <rPr>
        <sz val="9"/>
        <color theme="1"/>
        <rFont val="Verdana"/>
      </rPr>
      <t xml:space="preserve"> x 40 x 23 x 16 mm.</t>
    </r>
  </si>
  <si>
    <t>1 CHARRIOT de QUAI à MAIN HO</t>
  </si>
  <si>
    <t>1 TABLE OVALE 28 x 13,5 HO</t>
  </si>
  <si>
    <t>4 PALETTES HO</t>
  </si>
  <si>
    <t>KIT BOIS de 4 PALETTES en HO</t>
  </si>
  <si>
    <t>KIT BOIS 1 TABLE OVALE 28 x 13,5 HO</t>
  </si>
  <si>
    <t>KIT BOIS 1 TABLE RECTANGULAIRE 29 x 9,5 HO</t>
  </si>
  <si>
    <t>KIT BOIS 1 TABLE RECTANGULAIRE 17 x 9,5 HO</t>
  </si>
  <si>
    <t>KIT BOIS 1 CHARRIOT de QUAI à MAIN HO</t>
  </si>
  <si>
    <t>KIT BOIS 1 MEUBLE à 6 TIROIRS HO</t>
  </si>
  <si>
    <r>
      <t>Dimension :</t>
    </r>
    <r>
      <rPr>
        <b/>
        <sz val="9"/>
        <color theme="1"/>
        <rFont val="Verdana"/>
      </rPr>
      <t xml:space="preserve"> 4</t>
    </r>
    <r>
      <rPr>
        <sz val="9"/>
        <color theme="1"/>
        <rFont val="Verdana"/>
      </rPr>
      <t xml:space="preserve"> x 12 x 13 x 1 mm.</t>
    </r>
  </si>
  <si>
    <r>
      <t>Dimension :</t>
    </r>
    <r>
      <rPr>
        <b/>
        <sz val="9"/>
        <color rgb="FF000000"/>
        <rFont val="Verdana"/>
      </rPr>
      <t xml:space="preserve"> 1</t>
    </r>
    <r>
      <rPr>
        <sz val="9"/>
        <color rgb="FF000000"/>
        <rFont val="Verdana"/>
      </rPr>
      <t xml:space="preserve"> x 29 x 9,5 x 11 mm.</t>
    </r>
  </si>
  <si>
    <r>
      <t>Dimension :</t>
    </r>
    <r>
      <rPr>
        <b/>
        <sz val="9"/>
        <color rgb="FF000000"/>
        <rFont val="Verdana"/>
      </rPr>
      <t xml:space="preserve"> 1</t>
    </r>
    <r>
      <rPr>
        <sz val="9"/>
        <color rgb="FF000000"/>
        <rFont val="Verdana"/>
      </rPr>
      <t xml:space="preserve"> x 17 x 9,5 x 11 mm.</t>
    </r>
  </si>
  <si>
    <r>
      <t xml:space="preserve">Pieds de 11 mm
Dimension : </t>
    </r>
    <r>
      <rPr>
        <b/>
        <sz val="9"/>
        <color theme="1"/>
        <rFont val="Verdana"/>
      </rPr>
      <t>1</t>
    </r>
    <r>
      <rPr>
        <sz val="9"/>
        <color theme="1"/>
        <rFont val="Verdana"/>
      </rPr>
      <t xml:space="preserve"> x 28 x 13,5 x 12 mm.</t>
    </r>
  </si>
  <si>
    <r>
      <t>Dimension :</t>
    </r>
    <r>
      <rPr>
        <b/>
        <sz val="9"/>
        <color rgb="FF000000"/>
        <rFont val="Verdana"/>
      </rPr>
      <t xml:space="preserve"> 1</t>
    </r>
    <r>
      <rPr>
        <sz val="9"/>
        <color rgb="FF000000"/>
        <rFont val="Verdana"/>
      </rPr>
      <t xml:space="preserve"> x 22 x 12,6 x 9 mm.</t>
    </r>
  </si>
  <si>
    <r>
      <t>Dimension :</t>
    </r>
    <r>
      <rPr>
        <b/>
        <sz val="9"/>
        <color rgb="FF000000"/>
        <rFont val="Verdana"/>
      </rPr>
      <t xml:space="preserve"> 4</t>
    </r>
    <r>
      <rPr>
        <sz val="9"/>
        <color rgb="FF000000"/>
        <rFont val="Verdana"/>
      </rPr>
      <t xml:space="preserve"> x 17 x 34 x 20 mm.</t>
    </r>
  </si>
  <si>
    <t>Échelle 0, 10 corps de radio anciennes en bois découpé avec façades imprimées en couleur de 10 radios de taille et de forme différentes. 
Dimension : de 6,5 x 2,5 à 18 x 42 mm.</t>
  </si>
  <si>
    <r>
      <t>Size :</t>
    </r>
    <r>
      <rPr>
        <b/>
        <sz val="9"/>
        <color theme="1"/>
        <rFont val="Verdana"/>
      </rPr>
      <t xml:space="preserve"> 4</t>
    </r>
    <r>
      <rPr>
        <sz val="9"/>
        <color theme="1"/>
        <rFont val="Verdana"/>
      </rPr>
      <t xml:space="preserve"> x 12 x 13 x 1 mm.</t>
    </r>
  </si>
  <si>
    <r>
      <t>Size :</t>
    </r>
    <r>
      <rPr>
        <b/>
        <sz val="9"/>
        <color rgb="FF000000"/>
        <rFont val="Verdana"/>
      </rPr>
      <t xml:space="preserve"> 1</t>
    </r>
    <r>
      <rPr>
        <sz val="9"/>
        <color rgb="FF000000"/>
        <rFont val="Verdana"/>
      </rPr>
      <t xml:space="preserve"> x 29 x 9,5 x 11 mm.</t>
    </r>
  </si>
  <si>
    <r>
      <t>Size :</t>
    </r>
    <r>
      <rPr>
        <b/>
        <sz val="9"/>
        <color rgb="FF000000"/>
        <rFont val="Verdana"/>
      </rPr>
      <t xml:space="preserve"> 1</t>
    </r>
    <r>
      <rPr>
        <sz val="9"/>
        <color rgb="FF000000"/>
        <rFont val="Verdana"/>
      </rPr>
      <t xml:space="preserve"> x 17 x 9,5 x 11 mm.</t>
    </r>
  </si>
  <si>
    <r>
      <t>Size :</t>
    </r>
    <r>
      <rPr>
        <b/>
        <sz val="9"/>
        <color rgb="FF000000"/>
        <rFont val="Verdana"/>
      </rPr>
      <t xml:space="preserve"> 4</t>
    </r>
    <r>
      <rPr>
        <sz val="9"/>
        <color rgb="FF000000"/>
        <rFont val="Verdana"/>
      </rPr>
      <t xml:space="preserve"> x 17 x 34 x 20 mm.</t>
    </r>
  </si>
  <si>
    <r>
      <t>Size :</t>
    </r>
    <r>
      <rPr>
        <b/>
        <sz val="9"/>
        <color rgb="FF000000"/>
        <rFont val="Verdana"/>
      </rPr>
      <t xml:space="preserve"> 1</t>
    </r>
    <r>
      <rPr>
        <sz val="9"/>
        <color rgb="FF000000"/>
        <rFont val="Verdana"/>
      </rPr>
      <t xml:space="preserve"> x 22 x 12,6 x 9 mm.</t>
    </r>
  </si>
  <si>
    <r>
      <t xml:space="preserve">Legs : 11 mm
Size : </t>
    </r>
    <r>
      <rPr>
        <b/>
        <sz val="9"/>
        <color theme="1"/>
        <rFont val="Verdana"/>
      </rPr>
      <t>1</t>
    </r>
    <r>
      <rPr>
        <sz val="9"/>
        <color theme="1"/>
        <rFont val="Verdana"/>
      </rPr>
      <t xml:space="preserve"> x 28 x 13,5 x 12 mm.</t>
    </r>
  </si>
  <si>
    <t>H0 scale, Wooden laser cut sheet with 4 Freight shed doors.</t>
  </si>
  <si>
    <r>
      <t xml:space="preserve">H0 scale, Wooden laser cut sheet with 4 "Provençale" windows and shutters.
Size : </t>
    </r>
    <r>
      <rPr>
        <b/>
        <sz val="9"/>
        <color theme="1"/>
        <rFont val="Verdana"/>
      </rPr>
      <t xml:space="preserve"> 4</t>
    </r>
    <r>
      <rPr>
        <sz val="9"/>
        <color theme="1"/>
        <rFont val="Verdana"/>
      </rPr>
      <t xml:space="preserve"> x 21 x 12,5 mm et</t>
    </r>
    <r>
      <rPr>
        <b/>
        <sz val="9"/>
        <color theme="1"/>
        <rFont val="Verdana"/>
      </rPr>
      <t xml:space="preserve"> 4</t>
    </r>
    <r>
      <rPr>
        <sz val="9"/>
        <color theme="1"/>
        <rFont val="Verdana"/>
      </rPr>
      <t xml:space="preserve"> x 22 x 6 mm.</t>
    </r>
  </si>
  <si>
    <r>
      <t xml:space="preserve">H0 scale, Wooden laser cut sheet with 6 poster frames. Frame sizes : </t>
    </r>
    <r>
      <rPr>
        <b/>
        <sz val="9"/>
        <color theme="1"/>
        <rFont val="Verdana"/>
      </rPr>
      <t>6</t>
    </r>
    <r>
      <rPr>
        <sz val="9"/>
        <color theme="1"/>
        <rFont val="Verdana"/>
      </rPr>
      <t xml:space="preserve"> x  8 x 12 mm.</t>
    </r>
  </si>
  <si>
    <r>
      <t xml:space="preserve">Échelle H0, plaque bois découpée laser avec 6 cadres d'affiche. Taille du cadre : </t>
    </r>
    <r>
      <rPr>
        <b/>
        <sz val="9"/>
        <color theme="1"/>
        <rFont val="Verdana"/>
      </rPr>
      <t>8</t>
    </r>
    <r>
      <rPr>
        <sz val="9"/>
        <color theme="1"/>
        <rFont val="Verdana"/>
      </rPr>
      <t xml:space="preserve"> x 8 x 12 mm.</t>
    </r>
  </si>
  <si>
    <r>
      <t xml:space="preserve">Échelle H0, plaque bois découpée laser avec 4 fenêtre provençales avec leurs volets. Dimension : </t>
    </r>
    <r>
      <rPr>
        <b/>
        <sz val="9"/>
        <color theme="1"/>
        <rFont val="Verdana"/>
      </rPr>
      <t>4</t>
    </r>
    <r>
      <rPr>
        <sz val="9"/>
        <color theme="1"/>
        <rFont val="Verdana"/>
      </rPr>
      <t xml:space="preserve"> x 21 x 12,5 mm et</t>
    </r>
    <r>
      <rPr>
        <b/>
        <sz val="9"/>
        <color theme="1"/>
        <rFont val="Verdana"/>
      </rPr>
      <t xml:space="preserve"> 4</t>
    </r>
    <r>
      <rPr>
        <sz val="9"/>
        <color theme="1"/>
        <rFont val="Verdana"/>
      </rPr>
      <t xml:space="preserve"> x 22 x 6 mm.</t>
    </r>
  </si>
  <si>
    <t>1 O BIG SQUARE TABLE</t>
  </si>
  <si>
    <t>1 O OVAL TABLE</t>
  </si>
  <si>
    <t>8 O HAND MADE CHAIRS</t>
  </si>
  <si>
    <t>1 O LUGGAGE PLATFORM CART</t>
  </si>
  <si>
    <t>1 O PUBLIC LONG SEAT</t>
  </si>
  <si>
    <t>4 O WOOD PALLETS</t>
  </si>
  <si>
    <t>2 O GREAT WOOD BOXES</t>
  </si>
  <si>
    <t>4 HO PALLETS</t>
  </si>
  <si>
    <t>1 HO OVAL TABLE</t>
  </si>
  <si>
    <t>1 HO RECTANGULAR TABLE SMALL</t>
  </si>
  <si>
    <t>2 HO RECTANGULAR TABLE BIG</t>
  </si>
  <si>
    <t>1 HO LOW HAND LUGGAGE</t>
  </si>
  <si>
    <t>1 HO PIECE of FURNITURE EQUIPPED WITH 6 DRAWERS</t>
  </si>
  <si>
    <t>1 HO PIECE of FURNITURE EQUIPPED WITH 6 DRAWERS WOOD KIT</t>
  </si>
  <si>
    <t>1 HO LOW HAND LUGGAGE WOOD KIT</t>
  </si>
  <si>
    <t>1 HO OVAL TABLE WOOD KIT</t>
  </si>
  <si>
    <t>1 HO RECTANGULAR TABLE SMALL  WOOD KIT</t>
  </si>
  <si>
    <t>2 HO RECTANGULAR TABLE BIG  WOOD KIT</t>
  </si>
  <si>
    <t>4 HO STANDRD PALLETS WOOD KIT SET</t>
  </si>
  <si>
    <t>1 CORBEILLE À PAPIER</t>
  </si>
  <si>
    <t>1 TABLE 49 x 15 O</t>
  </si>
  <si>
    <t>1 TABLE 29 x 9,5 HO</t>
  </si>
  <si>
    <t>1 TABLE 17 x 9,5 HO</t>
  </si>
  <si>
    <t>KIT EN BOIS MEUBLE à 6 TIROIRS en O</t>
  </si>
  <si>
    <t>KIT EN BOIS D'UN BANC PUBLICS ORNEMENTAL  en O</t>
  </si>
  <si>
    <t>KIT EN BOIS de 4 PALETTES STANDARD  en O</t>
  </si>
  <si>
    <t>KIT EN BOIS DE 2 GRANDES CAISSES EN BOIS en O</t>
  </si>
  <si>
    <t>KIT EN BOIS GRANDE TABLE RECTANGULAIRE  en O</t>
  </si>
  <si>
    <t>KIT EN BOIS GRANDE TABLE OVALE  en O</t>
  </si>
  <si>
    <t>KIT EN BOIS 10 CHAISES D'EBENISTE  en O</t>
  </si>
  <si>
    <t>KIT EN BOIS PORTE-BAGAGES de QUAI  en O</t>
  </si>
  <si>
    <t>10 RADIOS DIFFÉRENTES AVEC BASES BOIS ET FAÇADES IMPRIMÉES  en O</t>
  </si>
  <si>
    <t>1 O PIECE of FURNITURE EQUIPPED WITH 6 DRAWERS</t>
  </si>
  <si>
    <t>1 O PIECE of FURNITURE EQUIPPED WITH 6 DRAWERS WOOD KIT</t>
  </si>
  <si>
    <t>1 COMPOSTEUR + BOÎTE POSTALE HO</t>
  </si>
  <si>
    <t>1 COMPOSTEUR + BOÎTE POSTALE HO en KIT BOIS</t>
  </si>
  <si>
    <t>1 DISTRIBUTEUR DE BILLETS SUISSE SUR PIED en KIT BOIS</t>
  </si>
  <si>
    <t>1 DISTRIBUTEUR DE BILLETS SUISSE MURALen KIT BOIS</t>
  </si>
  <si>
    <t>WALL AUTOMATIC TICKET DISPENSER</t>
  </si>
  <si>
    <t>1 DISTRIBUTEUR DE BILLETS SUISSE MURAL HO</t>
  </si>
  <si>
    <t>1 DISTRIBUTEUR DE BILLETS SUISSE SUR PIED HO</t>
  </si>
  <si>
    <t>FLOOR AUTOMATIC TICKET DISPENSER</t>
  </si>
  <si>
    <t>FLOOR AUTOMATIC TICKET DISPENSER WOOD AND PRINTED  HO KIT</t>
  </si>
  <si>
    <t>WALL AUTOMATIC TICKET DISPENSER  WOOD AND PRINTED  HO KIT</t>
  </si>
  <si>
    <t>1 TICKET CONTROL WALL MACHINE</t>
  </si>
  <si>
    <t>1 TICKET CONTROL WALL MACHINE WOOD AND PRINTED  HO KIT</t>
  </si>
  <si>
    <t>350-05</t>
  </si>
  <si>
    <t>350-06</t>
  </si>
  <si>
    <t>350-07</t>
  </si>
  <si>
    <t>350-08</t>
  </si>
  <si>
    <t>SECOND CLASS CP HOm KIT</t>
  </si>
  <si>
    <t>KIT VOITURE SECONDE CLASS CHEMINS de FER de PROVENCE HOm</t>
  </si>
  <si>
    <t>SECOND CLASS CHEMINS de FER de PROVENCE HOm COACH KIT</t>
  </si>
  <si>
    <t>FIRST and SECOND CLASSES CHEMINS de FER de PROVENCE HOm COACH KIT</t>
  </si>
  <si>
    <t>KIT VOITURE MIXTE PREMIÈRE et SECONDE CLASSES des CHEMINS de FER de PROVENCE HOm</t>
  </si>
  <si>
    <t>II/I CLASS CP HOm KIT</t>
  </si>
  <si>
    <t>II/LUGGAGE VAN CP HOm KIT</t>
  </si>
  <si>
    <t>LUGGAGE VAN and SECOND CLASS CHEMINS de FER de PROVENCE HOm COACH KIT</t>
  </si>
  <si>
    <t>HOm CP SECOND CLASS  +  II/I CLASS + II/LUGGAGE VAN KITS</t>
  </si>
  <si>
    <t>ENSEMBLE de 3 Kits HOm des CHEMINS de FER DE PROVENCE I, II et FOURGON</t>
  </si>
  <si>
    <t>HOm CP SECOND CLASS  +  II/I CLASS + II/LUGGAGE VAN KITS SET</t>
  </si>
  <si>
    <t>Ensemble composé d'un kit 350-01 + 350-02 + 350-03. Instructions de montage illustrées avec nombreuses vues 3D. 3  kits de 80 pièces composé de boggies en laiton avec roues conformes à l'original et d'une caisse et d'une toiture en bois en contreplaqué fin. Aménagements intérieurs  complets avec sièges bois. Nombreux accessoires de décoration, tampons et choquelles en laiton et boîtier NEM pour les têtes d'attelage. Décalcomanies reproduisant 6 versions de différentes époques. Dimensions de la caisse : 134 x 30 x 38 mm. Livret de montage complet avec schémas et photos</t>
  </si>
  <si>
    <t>3 Chemins de fer de Provence HOm coaches kit set composed of II, I/II and Luggage van/II class. Each kit composed of 80 parts kit with brass trucks. Original metal wheels with styrene insulated heart. Body &amp; roof in nice plywood laser cuts of 0,4, 0,8 &amp; 1,5 mm. Wooden Seats and complete interiors. Nem box for couplers of your choice. Model brass buffers. Decals included for 6 different versions in different periods.  Body only sizes : 134 x 30 x 38 mm. Three complete nicely illustrated instructions in french with many explicit 3D drawings.</t>
  </si>
  <si>
    <r>
      <rPr>
        <sz val="9"/>
        <color rgb="FF000000"/>
        <rFont val="Noteworthy Bold"/>
      </rPr>
      <t>﻿H</t>
    </r>
    <r>
      <rPr>
        <sz val="9"/>
        <color rgb="FF000000"/>
        <rFont val="Calibri"/>
        <family val="2"/>
      </rPr>
      <t>Om Second class Sud France Desouches &amp; David, 80 parts kit with brass trucks. Original metal wheels with styrene insulated heart, metal axles. Body &amp; roof in nice plywood laser cuts of 0,4, 0,8 &amp; 1,5 mm. Wooden Seats with brass handrails and complete interiors. Nem box for couplers of your choice. Model brass buffers. Decals included for 6 different versions in different periods.  Body only sizes : 134 x 30 x 38 mm. Complete illustrated instructions in french with many explicit 3D drawings.</t>
    </r>
  </si>
  <si>
    <r>
      <rPr>
        <sz val="9"/>
        <color rgb="FF000000"/>
        <rFont val="Noteworthy Bold"/>
      </rPr>
      <t>H﻿</t>
    </r>
    <r>
      <rPr>
        <sz val="9"/>
        <color rgb="FF000000"/>
        <rFont val="Calibri"/>
        <family val="2"/>
      </rPr>
      <t>Om dual first / Second class Sud France Desouches &amp; David, 350 parts kit with brass frame and trucks. Original metal wheels with styrene insulated heart and metal axles . Body &amp; roof in nice plywood laser cuts of 0,4, 0,8 &amp; 1,5 mm. Wooden Seats with brass handrails in second class and leather seats in first class (molded). Nem box for couplers of your choice. Model brass buffers. Decals included for 6 different versions in different periods. Body only sizes : 134 x 30 x 38 mm. Complete illustrated instructions in french with many explicit 3D drawings.</t>
    </r>
  </si>
  <si>
    <r>
      <t>HOm ﻿</t>
    </r>
    <r>
      <rPr>
        <sz val="9"/>
        <color rgb="FF000000"/>
        <rFont val="Verdana"/>
      </rPr>
      <t>Dual luggage van / second class Sud France Desouches &amp; David, 80 parts kit with brass trucks. Original metal wheels with styrene insulated heart, metal axles with bearing for best running. Body &amp; roof in nice plywood laser cuts of 0,4, 0,8 &amp; 1,5 mm. Wooden Seats and complete interiors. Nem box for couplers of your choice. Model brass buffers. Decals included for 6 different versions in different periods.  Body only sizes : 134 x 30 x 38 mm. Complete nicely illustrated instructions in french with many explicit 3D drawings.</t>
    </r>
  </si>
  <si>
    <t>Voiture seconde classe Sud France Desouches &amp; David HOm, kit de 80 pièces composé de boggies en laiton avec roues conformes à l'original et d'une caisse et d'une toiture en bois en contreplaqué fin. Aménagements intérieurs  complets selon modèle avec sièges bois ou cuir (pièces moulées) avec piètement en bois. Tampons et choquelles en laiton et boîtier NEM pour les têtes d'attelage. Dimensions de la caisse : 134 x 30 x 38 mm. Décalcomanies reproduisant 6 versions de différentes époques. Livret de montage complet avec schémas et photos 3D.</t>
  </si>
  <si>
    <t>Voiture mixte première et seconde classes du Sud France / CP Desouches &amp; David HOm, kit de 80 pièces composé de boggies en laiton avec roues conformes à l'original  et d'une caisse et d'une toiture en bois en contreplaqué fin. Aménagements intérieurs complets avec sièges bois. Tampons et choquelles en laiton et boîtier NEM pour les têtes d'attelage. Décalcomanies reproduisant 6 versions de différentes époques. Dimensions de la caisse : 134 x 30 x 38 mm. Livret de montage complet avec schémas et photos</t>
  </si>
  <si>
    <t>Fourgon mixte seconde classe Sud France Desouches &amp; David HOm, kit de 80 pièces composé de boggies en laiton avec roues conformes à l'original et d'une caisse et d'une toiture en bois en contreplaqué fin. Aménagements intérieurs très complets avec sièges bois. Nombreux accessoires de décoration, tampons et choquelles en laiton et boîtier NEM pour les têtes d'attelage. Décalcomanies reproduisant 6 versions de différentes époques. Dimensions de la caisse : 283 x 60 x 76 mm. Livret de montage complet avec schémas et photos</t>
  </si>
  <si>
    <t>4014-01</t>
  </si>
  <si>
    <t>4014-02</t>
  </si>
  <si>
    <t>4014-03</t>
  </si>
  <si>
    <t>4014-04</t>
  </si>
  <si>
    <t>HALLE MARCHANDISES TYPE CP  INDÉPENDANTE</t>
  </si>
  <si>
    <t>REMISE à LOCOMOTIVES DOUBLE DE SAINT ANDRÉ</t>
  </si>
  <si>
    <t>Halle marchandise indépendante des Chemins de fer de Provence / Sud France à 2 travées (modèle libre). Kit fourni avec toitures Redutex™. Notice d'instruction détaillée avec photos et schémas en 3D. Dimensions du bâtiment : 180 x 130 x 80 mm.</t>
  </si>
  <si>
    <t>Remise  à locomotives double indépendante des Chemins de fer de Provence / Sud France de Saint André des Alpes. Kit fourni avec toitures Redutex™. Notice d'instruction détaillée avec photos et schémas en 3D. Dimensions du bâtiment : 297 x 130 x 105 mm.</t>
  </si>
  <si>
    <t xml:space="preserve">Chemins de fer de Provence / Sud France Saint André des Alpes double engine house wooden kit. The kit includes Redutex™ curved tiles roof, interior. Instructions with photos and easy to use 3D drawings. Building sizes : 297 x 130 x 105 mm.. </t>
  </si>
  <si>
    <t>2 GRANDE CAISSE EN BOIS O</t>
  </si>
  <si>
    <t>2 0 SHORTS LADDERS</t>
  </si>
  <si>
    <t>1 0 LONG TABLE 29 x 15</t>
  </si>
  <si>
    <t>10 DIFFERENT OLTIMER RADIOS  WOOD BASES &amp; COLOUR PRINTED FRONT PANELS</t>
  </si>
  <si>
    <t>GREAT OVAL TABLE</t>
  </si>
  <si>
    <t>COMMODE à 6 TIROIRS O</t>
  </si>
  <si>
    <t>140-10</t>
  </si>
  <si>
    <r>
      <rPr>
        <sz val="9"/>
        <color rgb="FF000000"/>
        <rFont val="Noteworthy Bold"/>
      </rPr>
      <t>﻿</t>
    </r>
    <r>
      <rPr>
        <sz val="9"/>
        <color rgb="FF000000"/>
        <rFont val="Verdana"/>
      </rPr>
      <t>Ensemble de gabarits en bois : 3 Droites, 3 courbes ø 76, 3 courbes ø 104 pour voie HOm. Kit en bois découpé laser.</t>
    </r>
  </si>
  <si>
    <t>Rail bender and gauge tracks for HOm (HOn 3,5) straight &amp; radius sections. Wooden laser kit.</t>
  </si>
  <si>
    <r>
      <t>Dimension :</t>
    </r>
    <r>
      <rPr>
        <b/>
        <sz val="9"/>
        <color rgb="FF000000"/>
        <rFont val="Verdana"/>
      </rPr>
      <t xml:space="preserve"> 1</t>
    </r>
    <r>
      <rPr>
        <sz val="9"/>
        <color rgb="FF000000"/>
        <rFont val="Verdana"/>
      </rPr>
      <t xml:space="preserve"> x 6,28 x 3,2 mm et 4 x 4,87 mm.</t>
    </r>
  </si>
  <si>
    <t>2800-02</t>
  </si>
  <si>
    <t>2800-03</t>
  </si>
  <si>
    <t>3 RADIOS O</t>
  </si>
  <si>
    <t>AFFICHES ET ACCESSOIRES IMPRIMÉS POUR GARES FO</t>
  </si>
  <si>
    <t>GARE FO RECKINGEN MONTÉE PEINTE VIEILLIE</t>
  </si>
  <si>
    <t>GARE FO LAX MONTÉE PEINTE VIEILLIE</t>
  </si>
  <si>
    <t>GARE FO BIEL MONTÉE PEINTE VIEILLIE</t>
  </si>
  <si>
    <t>Cie des Batignolles little stop from the genuine Furka-Oberalp line Wooden model. Niederwald, Reckingen, Munster, Biel, Mörel, Naters, Lax et Fiesch Type . Station with good shed.</t>
  </si>
  <si>
    <t>Cie des Batignolles station from the genuine Furka-Oberalp line Wooden model. Niederwald, Reckingen, Munster, Biel, Mörel, Naters, Lax et Fiesch Type . Station with good shed.</t>
  </si>
  <si>
    <t xml:space="preserve">FO TYPE BIEL STATION </t>
  </si>
  <si>
    <t xml:space="preserve">FO TYPE 1LAX  STATION </t>
  </si>
  <si>
    <t>FO TYPE RECKINGEN STATION</t>
  </si>
  <si>
    <t>GARE FO RECKINGEN</t>
  </si>
  <si>
    <t>GARE FO LAX</t>
  </si>
  <si>
    <t>GARE FO BIEL</t>
  </si>
  <si>
    <t>GENUINE FURKA-OBERALP RECKINGEN RAILWAY SMALL STATION WOODEN LASER CUT MODEL</t>
  </si>
  <si>
    <t>GENUINE FURKA-OBERALP LAX  RAILWAY STATION WOODEN LASER CUT MODEL</t>
  </si>
  <si>
    <t>MODULE TRESTLE BRIDGE en CONSTRUCTION avec MATÉRIEL ROULANT.</t>
  </si>
  <si>
    <t xml:space="preserve">Kit en bois découpé laser de la Gare de Lax de la Cie des Batignolles du réseau primitif Brig Furka Disentis. Bâtiment avec halle marchandise. </t>
  </si>
  <si>
    <t xml:space="preserve">Modèle monté peint en bois découpé laser de la Gare de Biel de la Cie des Batignolles du réseau primitif de la Brig Furka Disentis. Bâtiment avec halle marchandise. </t>
  </si>
  <si>
    <t xml:space="preserve">Modèle monté peint en bois découpé laser de la Gare de Lax de la Cie des Batignolles du réseau primitif de la Brig Furka Disentis. Bâtiment avec halle marchandise. </t>
  </si>
  <si>
    <t xml:space="preserve">Modèle monté peint en bois découpé laser de la Gare de Reckingen de la Cie des Batignolles du réseau primitif de la Brig Furka Disentis. Bâtiment avec halle marchandise. </t>
  </si>
  <si>
    <t xml:space="preserve">Kit en bois découpé laser de la Gare de Biel de la Cie des Batignolles du réseau primitif Brig Furka Disentis. Bâtiment avec halle marchandise. </t>
  </si>
  <si>
    <t xml:space="preserve">Kit en bois découpé laser de la Gare de Reckingen de la Cie des Batignolles du réseau primitif Brig Furka Disentis. Bâtiment avec halle marchandise. </t>
  </si>
  <si>
    <t>4005-04</t>
  </si>
  <si>
    <t>LOCOTRACTEUR MOYSE</t>
  </si>
  <si>
    <t>4007-05</t>
  </si>
  <si>
    <t>4007-06</t>
  </si>
  <si>
    <t>SACM</t>
  </si>
  <si>
    <t>4008-09</t>
  </si>
  <si>
    <t>370-08</t>
  </si>
  <si>
    <t xml:space="preserve">Chemins de fer de Provence / Sud France good shed free style wooden kit. The kit includes Redutex™ curved tiles roof, interior. Instructions with photos and easy to use 3D drawings.  Building sizes : 180 x 130 x 80 mm. </t>
  </si>
  <si>
    <t>SIÈGES 1 HOe PREMIÈRE</t>
  </si>
  <si>
    <t>TROCHITA INTERIORS CHAIRS FIRST CLASS WOODEN KIT</t>
  </si>
  <si>
    <t>SIÈGES HOe PREMIERE POUR 160-01</t>
  </si>
  <si>
    <t>SIÈGES HOe SECONDE POUR 160-02</t>
  </si>
  <si>
    <t>140-11</t>
  </si>
  <si>
    <t>140-12</t>
  </si>
  <si>
    <t>2 BOGGIES TROCHITA LAITON ARCHBAR Oe MONTÉS</t>
  </si>
  <si>
    <t>2 BOGGIES TROCHITA LAITON COMMONWEALTH Oe MONTÉS</t>
  </si>
  <si>
    <t>2 ARCHBAR TROCHITA TRUCKS BRASS READY TO GO</t>
  </si>
  <si>
    <t>2 COMMONWEALTH TROCHITA TRUCKS BRASS READY TO GO</t>
  </si>
  <si>
    <t>2 BOGGIES TROCHITA LAITON ARCHBAR Oe MONTÉS-PEINTS</t>
  </si>
  <si>
    <t>3 BOGGIES TROCHITA LAITON COMMONWEALTH Oe MONTÉS-PEINTS</t>
  </si>
  <si>
    <t>2 ARCHBAR TROCHITA TRUCKS BRASS READY TO GO &amp; PAINTED</t>
  </si>
  <si>
    <t>2 COMMONWEALTH TROCHITA TRUCKS BRASS READY TO GO &amp; PAINTED</t>
  </si>
  <si>
    <t>Paire de boggies Archbar Oe montées laiton avec 4 essieux avec roues Ø 10,5 mm ajourées et 8 paliers laiton.</t>
  </si>
  <si>
    <t>Paire de boggies Commonwealth Oe montées laiton avec 4 essieux avec roues Ø 10,5 mm ajourées et 8 paliers laiton.</t>
  </si>
  <si>
    <t>On30 Original scaled Pair of Archbar trucks brass ready to go with 4 holes original Trochita wheels.</t>
  </si>
  <si>
    <t>On30 Original scaled Pair of Commonwealth trucks brass  ready to go   with 4 holes original Trochita wheels.</t>
  </si>
  <si>
    <t>CHARGEMENT WAGON TROCHITA : 2 CAISSES, 4 PALETTES &amp; 5 TONNEAUX</t>
  </si>
  <si>
    <t>2 ABUTMENTS AND 1 RETAINING PLASTER WALLS</t>
  </si>
  <si>
    <t>PAIRE BOGIES MONTÉES Om</t>
  </si>
  <si>
    <t>CP Om COACHES 2 BRASS TRUCKS MOUNTED &amp; PAINTED</t>
  </si>
  <si>
    <t>1 PAIRE de BOGIES Om MONTÉES pour VOITURES CP</t>
  </si>
  <si>
    <t>CHEMINS DE FER DE PROVENCE COACHES 2 BRASS TRUCKS Om MOUNTED &amp; PAINTED</t>
  </si>
  <si>
    <t>1030-17</t>
  </si>
  <si>
    <t>4 PORTES de REMISE</t>
  </si>
  <si>
    <t>4 SHED DOORS HO</t>
  </si>
  <si>
    <t>2500-08</t>
  </si>
  <si>
    <t>91 AFFICHES PUBLICITAIRES SUISSES</t>
  </si>
  <si>
    <t>91 SWISS ADS</t>
  </si>
  <si>
    <t xml:space="preserve">91  SWISS ADS &amp; COMERCIAL </t>
  </si>
  <si>
    <t>Genuine 91 Swiss posters &amp; ADS  reinforced cardboard plate to cut out. Size : 209 x 144 mm. Printed in 1448 dpi archival matte paper. HO Scale.</t>
  </si>
  <si>
    <t>91 affiches publicitaires suisses à découper réalisées en papier photographique matte archival. Taille : 209 x 144 mm. Réalisées en papier photographique matte archival imprimé en haute définition (1440 DPI).</t>
  </si>
  <si>
    <t>AFFICHES CENTENAIRES &amp; 125 ANNIVERSAIRE RhB Échelle G</t>
  </si>
  <si>
    <t>48 affiches à découper du réseau du Montreux Oberland Bernois. Affiches publicitaires réseau et villes traversées et logos. Réalisées en papier photographique matte archival. Échelle G.
Utilisation exclusivement en intérieur. Taille 209 x 290 mm.</t>
  </si>
  <si>
    <t>48 affiches à découper du réseau du Montreux Oberland Bernois. Affiches publicitaires réseau et villes traversées, horaires et logos. Réalisées en papier photographique matte archival. Échelle G.
Utilisation exclusivement en intérieur. Taille 209 x 290 mm.</t>
  </si>
  <si>
    <t>Genuine MOB 48 posters &amp; ADS reinforced cardboard plate to cut out. Towns, Railway, schedules, logos &amp; indicators. Sizes : 209 x 290 mm each. Printed in 1440 dpi archival matte. G Scale. Not to use outside.</t>
  </si>
  <si>
    <t>Genuine MOB 48 posters &amp; ADS reinforced cardboard plate to cut out. Towns, Railway, logos &amp; indicators. Sizes : 209 x 290 mm each. Printed in 1440 dpi archival matte. G Scale. Not to use outside.</t>
  </si>
  <si>
    <t>MOYSE SWITCHER</t>
  </si>
  <si>
    <t>RhB MOYSE SWITCHER PLATE</t>
  </si>
  <si>
    <t>PLAQUE LOCOTRACTEUR MOYSE des RhB</t>
  </si>
  <si>
    <t>Rhaetian Railways Moyse Switcher builder plate, ready to use laser cut piece. Size :  mm x  mm.</t>
  </si>
  <si>
    <t>Plaque de locotracteur Moyse des Chemins de fer Rhétiques en bois découpé au laser. Dimension :  mm x  mm.</t>
  </si>
  <si>
    <t xml:space="preserve">AUTORAIL BUGATTI </t>
  </si>
  <si>
    <t>BUGATTI RAILBUS</t>
  </si>
  <si>
    <t>BUGATTI RAILBUS WOOD PLATE</t>
  </si>
  <si>
    <t>PLAQUE CONSTRUCTEUR AUTORAIL BUGATTI en BOIS DÉCOUPÉ au LASER</t>
  </si>
  <si>
    <t>PLAQUE EN BOIS DE LA SOCIÉTÉ ALSACIENNE DE CONSTRUCTION MÉCANIQUE</t>
  </si>
  <si>
    <t>SOCIÉTÉ ALSACIENNE DE CONSTRUCTION MÉCANIQUE PLATE</t>
  </si>
  <si>
    <t>LASERCUT WOOD SOCIÉTÉ ALSACIENNE DE CONSTRUCTION MÉCANIQUE PLATE</t>
  </si>
  <si>
    <t>MIKADO 242 MTM</t>
  </si>
  <si>
    <t>BB SCHNEIDER-WESTINGHOUSE-NAVAL</t>
  </si>
  <si>
    <t>PLAQUE EN BOIS DE LA BB SCHNEIDER-WESTINGHOUSE-NAVAL DES CHEMINS DE FER BASQUES</t>
  </si>
  <si>
    <t>BB SCHNEIDER-WESTINGHOUSE-NAVAL LASERCUT WOOD PLATE</t>
  </si>
  <si>
    <t>242 F SPANISH STEAMER PLATE</t>
  </si>
  <si>
    <t>PLAQUE DE LA MIKADO 242 F MAQUINISTA TERRESTRE Y MARITIMA</t>
  </si>
  <si>
    <t>242 F SPANISH MAQUINISTA TERRESTRE Y MARITIMA STEAMER PLATE</t>
  </si>
  <si>
    <t>BFD HGe 3/4 BICOUCHE</t>
  </si>
  <si>
    <t>BFD HGe 3/4</t>
  </si>
  <si>
    <t>PLAQUEE EN BOIS CONSTRUCTEUR  SLM BAHN FURKA DISENTIS 130 à CRÉMAILLÈRE</t>
  </si>
  <si>
    <t>SLM BAHN FURKA DISENTIS 2-6-0 BUILDER WOOD PLATE</t>
  </si>
  <si>
    <t>BFD HGe 3/4 TWO LAYERS</t>
  </si>
  <si>
    <t>PLAQUE BICOUCHE CONSTRUCTEUR  SLM BAHN FURKA DISENTIS 130 à CRÉMAILLÈRE</t>
  </si>
  <si>
    <t>SLM BAHN FURKA DISENTIS 2-6-0 BUILDER TWO LAYERS PLATE</t>
  </si>
  <si>
    <t>Plaque constructeur SLM locomotive à crémaillère 130 de la Bahn Furka Disentis en bois découpé au laser. 
Dimension : 190 X 120 mm.</t>
  </si>
  <si>
    <t>SLM 2-6-0 Bahn Furka Disentis rack locomotive builder plate, ready to use laser cut piece. Size : 190 X 120 mm.</t>
  </si>
  <si>
    <t>BRISSONEAU &amp; LOTZ BICOUCHE</t>
  </si>
  <si>
    <t>BLANC MISSERON BICOUCHE</t>
  </si>
  <si>
    <t>DECAUVILLE BICOUCHE</t>
  </si>
  <si>
    <t>4011-12</t>
  </si>
  <si>
    <t>PIGUET LYON-ANZIN</t>
  </si>
  <si>
    <t>4002-04</t>
  </si>
  <si>
    <r>
      <t>SNCF</t>
    </r>
    <r>
      <rPr>
        <b/>
        <sz val="9"/>
        <color rgb="FF000000"/>
        <rFont val="Noteworthy Bold"/>
      </rPr>
      <t xml:space="preserve"> </t>
    </r>
    <r>
      <rPr>
        <b/>
        <sz val="9"/>
        <color rgb="FF000000"/>
        <rFont val="Verdana Bold"/>
      </rPr>
      <t>141 TC 19</t>
    </r>
  </si>
  <si>
    <t>PLAQUE CONSTRUCTEUR DECAUVILLE BICOUCHE</t>
  </si>
  <si>
    <t>DUAL LAYERS DECAUVILLE PLATE</t>
  </si>
  <si>
    <t>NS AUTORAIL ALLAN 01</t>
  </si>
  <si>
    <t>NS AUTORAIL ALLAN 02</t>
  </si>
  <si>
    <t xml:space="preserve">NS AUTORAIL ALLAN 02 LASERCUT WOOD PLATE </t>
  </si>
  <si>
    <t xml:space="preserve">NS AUTORAIL ALLAN 02 PLATE </t>
  </si>
  <si>
    <t>RAILBUS NS ALLAN 01 PLATE</t>
  </si>
  <si>
    <t>RAILBUS NS ALLAN 01  LASERCUT WOOD PLATE</t>
  </si>
  <si>
    <t>WERKSPOOR LOGO</t>
  </si>
  <si>
    <t>PLAQUE LOGO COMPAGNIE NS ANCIEN</t>
  </si>
  <si>
    <t>OLD NS LOGO PLATE</t>
  </si>
  <si>
    <t>OLD NS LOGO LASERCUT WOOD PLATE</t>
  </si>
  <si>
    <t>PLAQUE NS AUTORAIL ALLAN 01 EN BOIS DÉCOUPÉ LASER</t>
  </si>
  <si>
    <t>LOGO WERKSPOOR EN BOIS DÉCOUPÉ LASER</t>
  </si>
  <si>
    <t>PLAQUE LOGO COMPAGNIE NS ANCIEN EN BOIS DÉCOUPÉ LASER</t>
  </si>
  <si>
    <t>WERKSPOOR LOGO LASERCUT WOOD PLATE</t>
  </si>
  <si>
    <t xml:space="preserve">EMD BUILDER  LASERCUT WOOD PLATE </t>
  </si>
  <si>
    <t>PIGUET LYON-ANZIN PLATE</t>
  </si>
  <si>
    <t>PLAQUE PIGUET LYON-ANZIN EN BOIS DÉCOUPÉ LASER</t>
  </si>
  <si>
    <t>PIGUET LYON-ANZIN  LASERCUT WOOD PLATE</t>
  </si>
  <si>
    <t>ÉNERGIE BICOUCHE</t>
  </si>
  <si>
    <t>ÉNERGIE DUAL LAYERS PLATE</t>
  </si>
  <si>
    <t>PLAQUE CONSTRUCTEUR ÉNERGIE EN IMPRESSION FAÇON MÉTAL</t>
  </si>
  <si>
    <t>ÉNERGIE BUILDER DUAL LAYERS PLATE</t>
  </si>
  <si>
    <t xml:space="preserve">ÉCUSSON du GOLDEN PASS RAILWAY </t>
  </si>
  <si>
    <t>ENSEMBLE D'AFFICHES "ATELIER"</t>
  </si>
  <si>
    <t>510-18</t>
  </si>
  <si>
    <t>510-19</t>
  </si>
  <si>
    <t>510-20</t>
  </si>
  <si>
    <t>510-21</t>
  </si>
  <si>
    <t>510-22</t>
  </si>
  <si>
    <t>510-23</t>
  </si>
  <si>
    <t>510-24</t>
  </si>
  <si>
    <t>510-25</t>
  </si>
  <si>
    <t>510-26</t>
  </si>
  <si>
    <t>510-27</t>
  </si>
  <si>
    <t>510-28</t>
  </si>
  <si>
    <t>510-29</t>
  </si>
  <si>
    <t>510-30</t>
  </si>
  <si>
    <t>510-31</t>
  </si>
  <si>
    <t>510-32</t>
  </si>
  <si>
    <t>DR RHEINGOLD HO</t>
  </si>
  <si>
    <t>90 AFFICHES PUBLICITÉS FRANCE 04</t>
  </si>
  <si>
    <t>100 AFFICHES DR/DB RHEINGOLD HO</t>
  </si>
  <si>
    <t>130 AFFICHES PUBLICITÉS VOITURES FRANÇAISES HO</t>
  </si>
  <si>
    <t>67 AFFICHES PUBLICITÉS VOITURES ET MATÉRIEL BUGATTI HO</t>
  </si>
  <si>
    <t>CONSTRUCTEURS MATÉRIEL FERROVIAIRE FRANÇAIS HO</t>
  </si>
  <si>
    <t>SECONDAIRES &amp; MÉTRIQUES FRANÇAIS HO</t>
  </si>
  <si>
    <t>VOITURES FRANÇAISES HO</t>
  </si>
  <si>
    <t>RÉSEAUX DR HO</t>
  </si>
  <si>
    <t>AFFICHES FEVE ESPAGNE HO</t>
  </si>
  <si>
    <t>126 AFFICHES DU RÉSEAU FEVE À VOIE ÉTROITE ESPAGNE HO</t>
  </si>
  <si>
    <t>EUSKOTREN ESPAGNE HO</t>
  </si>
  <si>
    <t>AFFICHES PUBLICITAIRES ESPAGNOLES  HO</t>
  </si>
  <si>
    <t>AFFICHES COMPAGNIE VOIE MÉTRIQUE EUSKOTREN ESPAGNE HO</t>
  </si>
  <si>
    <t>AFFICHES RÉSEAUX DEUTSCHE REICHBAHN HO</t>
  </si>
  <si>
    <t>VOITURES PORSCHE HO</t>
  </si>
  <si>
    <t>CONSTRUCTEURS ALLEMANDS DE MATÉRIEL FERROVIAIRE HO</t>
  </si>
  <si>
    <t>CONSTRUCTEURS ALLEMANDS VOITURES HO</t>
  </si>
  <si>
    <t>AFFICHES RÉSEAU RENFE  HO</t>
  </si>
  <si>
    <t>PUBLICITÉS ESPAGNOLES HO</t>
  </si>
  <si>
    <t>AFFICHES RÉSEAU ESPAGNOL RENFE  HO</t>
  </si>
  <si>
    <t>AFFICHES VOITURES PORSCHE HO</t>
  </si>
  <si>
    <t>AFFICHES CONSTRUCTEURS ALLEMANDS DE MATÉRIEL FERROVIAIRE HO</t>
  </si>
  <si>
    <t>AFFICHES CONSTRUCTEURS ALLEMANDS VOITURES HO</t>
  </si>
  <si>
    <t>AFFICHES BUGATTI HO</t>
  </si>
  <si>
    <t>AFFICHES RÉSEAU DB HO</t>
  </si>
  <si>
    <t>AFFICHES RÉSEAU DEUTSCHE BUNDESBAHN HO</t>
  </si>
  <si>
    <t>47 AFFICHES RÉSEAUX SECONDAIRES &amp; MÉTRIQUES FRANÇAIS HO</t>
  </si>
  <si>
    <t>47 NARROW GAUGE FRENCH LINES HO POSTERS</t>
  </si>
  <si>
    <t>NARROW GAUGE FRENCH LINES HO POSTERS</t>
  </si>
  <si>
    <t>PORSCHE MODELS &amp; COMPETITION POSTERS</t>
  </si>
  <si>
    <t>GERMAN ROLLING STOCK  RAILWAYS BUILDERS POSTERS</t>
  </si>
  <si>
    <t>GERMAN CARS BUILDERS POSTERS</t>
  </si>
  <si>
    <t>PUBLICITÉS FRANCE HO</t>
  </si>
  <si>
    <t>FRENCH ADVERTISEMENTS POSTERS</t>
  </si>
  <si>
    <t>FRENCH CARS BUILDERS POSTERS</t>
  </si>
  <si>
    <t>FRENCH BUGATTI CARS BUILDER POSTERS</t>
  </si>
  <si>
    <t>FRENCH ROLLING STOCK  RAILWAYS BUILDERS POSTERS</t>
  </si>
  <si>
    <t>HO DEUTSCHE BUNDESBAHN DB LINES POSTERS</t>
  </si>
  <si>
    <t>HO DEUTSCHE REICHSBAHN RHEINGOLD POSTERS</t>
  </si>
  <si>
    <t>USA</t>
  </si>
  <si>
    <t>EUROPE</t>
  </si>
  <si>
    <t>HO</t>
  </si>
  <si>
    <t>O</t>
  </si>
  <si>
    <t>BOIS</t>
  </si>
  <si>
    <t>LAITON</t>
  </si>
  <si>
    <t>G</t>
  </si>
  <si>
    <t>1 SMALL TICKET MACHINE &amp; 1  WASTE PAPER BASKET KIT</t>
  </si>
  <si>
    <t>G SCALE MOB POSTERS 1</t>
  </si>
  <si>
    <t>G SCALE MOB POSTERS 2</t>
  </si>
  <si>
    <t>AFFICHES MOB 1 Échelle G</t>
  </si>
  <si>
    <t>AFFICHES MOB 2 Échelle G</t>
  </si>
  <si>
    <t>G SCALE MOB POSTERS 1 PLATE TO CUT</t>
  </si>
  <si>
    <t>G SCALE MOB POSTERS 2 PLATE TO CUT</t>
  </si>
  <si>
    <t>AFFICHES MOB 1 Échelle G à DÉCOUPER</t>
  </si>
  <si>
    <t>AFFICHES MOB 2 Échelle G à DÉCOUPER</t>
  </si>
  <si>
    <t>4 FREIGHT SHED DOORS HO LASERCUT WOOD KIT</t>
  </si>
  <si>
    <t>KIT 4 PORTES de REMISE HO EN DÉCOUPE LASER BOIS</t>
  </si>
  <si>
    <t>HO DEUTSCHE REICHSBAHN  POSTERS</t>
  </si>
  <si>
    <t>HO DEUTSCHE REICHSBAHN  POSTERS PLATE TO CUT</t>
  </si>
  <si>
    <t>HO DEUTSCHE REICHSBAHN RHEINGOLD POSTERS PLATE TO CUT</t>
  </si>
  <si>
    <t xml:space="preserve">NARROW GAUGE SPANISH FEVE POSTERS </t>
  </si>
  <si>
    <t xml:space="preserve">NARROW GAUGE SPANISH FEVE POSTERS PLATE TO CUT </t>
  </si>
  <si>
    <t xml:space="preserve">NARROW GAUGE BASQUE EUSKOTREN POSTERS </t>
  </si>
  <si>
    <t xml:space="preserve">NARROW GAUGE BASQUE EUSKOTREN POSTERS PLATE TO CUT </t>
  </si>
  <si>
    <t xml:space="preserve">NATIONAL SPANISH ADS </t>
  </si>
  <si>
    <t xml:space="preserve">NATIONAL SPANISH RENFE ADS </t>
  </si>
  <si>
    <t xml:space="preserve">NATIONAL SPANISH ADS PLATE TO CUT </t>
  </si>
  <si>
    <t xml:space="preserve">NATIONAL SPANISH RENFE ADS PLATE TO CUT </t>
  </si>
  <si>
    <t>520-14</t>
  </si>
  <si>
    <t>AFFICHES SNCF ACTUELLES</t>
  </si>
  <si>
    <t>CONTEMPORARAY SNCF CORPORATE ADS</t>
  </si>
  <si>
    <t>AFFICHES SNCF ACTUELLES À DÉCOUPER</t>
  </si>
  <si>
    <t>520-18</t>
  </si>
  <si>
    <t>520-19</t>
  </si>
  <si>
    <t>520-20</t>
  </si>
  <si>
    <t>520-21</t>
  </si>
  <si>
    <t>520-22</t>
  </si>
  <si>
    <t>520-23</t>
  </si>
  <si>
    <t>520-24</t>
  </si>
  <si>
    <t>520-25</t>
  </si>
  <si>
    <t>520-26</t>
  </si>
  <si>
    <t>520-27</t>
  </si>
  <si>
    <t>520-28</t>
  </si>
  <si>
    <t>520-29</t>
  </si>
  <si>
    <t>520-30</t>
  </si>
  <si>
    <t>520-31</t>
  </si>
  <si>
    <t>520-32</t>
  </si>
  <si>
    <t>520-33</t>
  </si>
  <si>
    <t>AFFICHES AUTOMOBILES PORSCHE O</t>
  </si>
  <si>
    <t>AFFICHES TRAINS JOUETS MONDE</t>
  </si>
  <si>
    <t>AFFICHES VOITURES FRANÇAISES CLASSICS</t>
  </si>
  <si>
    <t>AFFICHES AUTOMOBILES BUGATTI O</t>
  </si>
  <si>
    <t>AFFICHES PUBLICITÉS FRANÇAISES II</t>
  </si>
  <si>
    <t>AFFICHES RÉSEAUX DR O</t>
  </si>
  <si>
    <t>AFFICHES PUBLICITÉS ALLEMANDES O</t>
  </si>
  <si>
    <t>AFFICHES  DR / DB RHEINGOLD O</t>
  </si>
  <si>
    <t>KITS POUR MONTAGE 10 RADIOS OLTIMER  à DÉCOUPER</t>
  </si>
  <si>
    <t>AFFICHES PUBLICITÉS ALLEMANDES O  à DÉCOUPER</t>
  </si>
  <si>
    <t>AFFICHES  DR / DB RHEINGOLD O  à DÉCOUPER</t>
  </si>
  <si>
    <t>AFFICHES AUTOMOBILES PORSCHE O  à DÉCOUPER</t>
  </si>
  <si>
    <t>AFFICHES CONSTRUCTEURS ALLEMANDS  à DÉCOUPER</t>
  </si>
  <si>
    <t>AFFICHES RÉSEAU MÉTRIQUE FEVE 1 à DÉCOUPER</t>
  </si>
  <si>
    <t>AFFICHES RENFE RÉSEAU  à DÉCOUPER</t>
  </si>
  <si>
    <t>AFFICHES PUBLICITÉS ESPAGNOLES  à DÉCOUPER</t>
  </si>
  <si>
    <t>530-15</t>
  </si>
  <si>
    <t>AFFICHES CIE SANTA FE</t>
  </si>
  <si>
    <t>SANTA FE RAILWAY POSTERS</t>
  </si>
  <si>
    <t>SANTA FE RAILWAY POSTERS PLATE TO CUT</t>
  </si>
  <si>
    <t>AFFICHES CIE SANTA FE à DÉCOUPER</t>
  </si>
  <si>
    <t xml:space="preserve">TOYS TRAINS POSTERS </t>
  </si>
  <si>
    <t>38 AFFICHES TRAINS JOUETS MONDE à DÉCOUPER</t>
  </si>
  <si>
    <t>59 AFFICHES VOITURES FRANÇAISES CLASSICS  à DÉCOUPER</t>
  </si>
  <si>
    <t>60 AFFICHES PUBLICITÉS FRANÇAISES II  à DÉCOUPER</t>
  </si>
  <si>
    <t>51 AFFICHES RÉSEAUX DR O  à DÉCOUPER</t>
  </si>
  <si>
    <t>52 AFFICHES AUTOMOBILES ALLEMANDES  à DÉCOUPER</t>
  </si>
  <si>
    <t>50 AFFICHES  RÉSEAU MÉTRIQUE FEVE 2  à DÉCOUPER</t>
  </si>
  <si>
    <t>46 AFFICHES RÉSEAU MÉTRIQUE EUSKOTREN  à DÉCOUPER</t>
  </si>
  <si>
    <t>GERMAN CARS POSTERS</t>
  </si>
  <si>
    <t>51 DR RAILWAYS POSTERS O</t>
  </si>
  <si>
    <t>PORSCHE POSTERS O</t>
  </si>
  <si>
    <t>GERMAN ROLLING STOK BUILDERS POSTERS O</t>
  </si>
  <si>
    <t>FEVE 1 SPANISH NARROW GAUGE POSTERS O</t>
  </si>
  <si>
    <t>FEVE 2 SPANISH NARROW GAUGE POSTERS O</t>
  </si>
  <si>
    <t>50 SPANISH EUSKOTREN POSTERS O</t>
  </si>
  <si>
    <t>46 RENFE SPANISH RAILWAY POSTERS O</t>
  </si>
  <si>
    <t>AFFICHES PUBLICITÉS ESPAGNOLES O</t>
  </si>
  <si>
    <t>AFFICHES RENFE RÉSEAU O</t>
  </si>
  <si>
    <t>AFFICHES EUSKOTREN O</t>
  </si>
  <si>
    <t>AFFICHES  RÉSEAU MÉTRIQUE FEVE 2 O</t>
  </si>
  <si>
    <t>AFFICHES RÉSEAU MÉTRIQUE FEVE 1 O</t>
  </si>
  <si>
    <t>AFFICHES AUTOMOBILES ALLEMANDES O</t>
  </si>
  <si>
    <t>AFFICHES CONSTRUCTEURS ALLEMANDS O</t>
  </si>
  <si>
    <t>KITS POUR MONTAGE 10 RADIOS OLTIMER O</t>
  </si>
  <si>
    <t>59 FRENCH CLASSICS ACRS POSTERS 0</t>
  </si>
  <si>
    <t>60 FRENCH OLD ADS POSTERS O</t>
  </si>
  <si>
    <t>10 OLTIMER RADIOS TI BUILD O</t>
  </si>
  <si>
    <t>46 BUGATTI POSTERS O</t>
  </si>
  <si>
    <t>46 AFFICHES BUGATTI O  à DÉCOUPER</t>
  </si>
  <si>
    <t>GERMAN ADS POSTERS O</t>
  </si>
  <si>
    <t>SPANISH ADS POSTERS O</t>
  </si>
  <si>
    <t>55 FRENCH TRUCKS BUILDERS ADS &amp; POSTERS O</t>
  </si>
  <si>
    <t>55 french trucks oldtimer posters. Reinforced cardboard plate to cut out in matte archival photo paper. Printed in high quality 1440 DPI. 
Size :  197 x 128 mm. O scale.</t>
  </si>
  <si>
    <t>TOYS TRAINS POSTERS O PLATE TO CUT</t>
  </si>
  <si>
    <t>59 FRENCH CLASSICS ACRS POSTERS 0 PLATE TO CUT</t>
  </si>
  <si>
    <t>60 FRENCH OLD ADS POSTERS O PLATE TO CUT</t>
  </si>
  <si>
    <t>10 OLTIMER RADIOS TI BUILD O PLATE TO CUT</t>
  </si>
  <si>
    <t>46 BUGATTI POSTERS O PLATE TO CUT</t>
  </si>
  <si>
    <t>GERMAN ADS POSTERS O PLATE TO CUT</t>
  </si>
  <si>
    <t>AFFICHES  DR / DB RHEINGOLD O PLATE TO CUT</t>
  </si>
  <si>
    <t>51 DR RAILWAYS POSTERS O PLATE TO CUT</t>
  </si>
  <si>
    <t>PORSCHE POSTERS O PLATE TO CUT</t>
  </si>
  <si>
    <t>GERMAN ROLLING STOK BUILDERS POSTERS O PLATE TO CUT</t>
  </si>
  <si>
    <t>GERMAN CARS POSTERS PLATE TO CUT O</t>
  </si>
  <si>
    <t>FEVE 1 SPANISH NARROW GAUGE POSTERS O PLATE TO CUT</t>
  </si>
  <si>
    <t>FEVE 2 SPANISH NARROW GAUGE POSTERS O PLATE TO CUT</t>
  </si>
  <si>
    <t>50 SPANISH EUSKOTREN POSTERS O PLATE TO CUT</t>
  </si>
  <si>
    <t>46 RENFE SPANISH RAILWAY POSTERS O PLATE TO CUT</t>
  </si>
  <si>
    <t>SPANISH ADS POSTERS O PLATE TO CUT</t>
  </si>
  <si>
    <t>AMTRAK POSTERS HO PLATE TO CUT</t>
  </si>
  <si>
    <t>BALDWIN POSTERS HO PLATE TO CUT</t>
  </si>
  <si>
    <t>US BUILDERS POSTERS HO PLATE TO CUT</t>
  </si>
  <si>
    <t>GE POSTERS HO PLATE TO CUT</t>
  </si>
  <si>
    <t>48 GM POSTERS HO PLATE TO CUT</t>
  </si>
  <si>
    <t>40 PENNSY POSTERS HO PLATE TO CUT</t>
  </si>
  <si>
    <t>US ADS OLD POSTERS HO PLATE TO CUT</t>
  </si>
  <si>
    <t>PLASTIQUE</t>
  </si>
  <si>
    <t>PAPIER</t>
  </si>
  <si>
    <t>KIT BOGIES ARCHBAR Kit Brown</t>
  </si>
  <si>
    <t>KIT ÉTRAVE Flanger OD Kit On3</t>
  </si>
  <si>
    <t>KIT C80 C-16 9 1/2 POMPE à AIR</t>
  </si>
  <si>
    <t>KIT COUVERT 3000 SJCC en KIT</t>
  </si>
  <si>
    <t>KIT D&amp;RGW 3000 Box Car Kit K 102</t>
  </si>
  <si>
    <t>KIT D&amp;RGW 3000 Kit COUVERT</t>
  </si>
  <si>
    <t xml:space="preserve">WAGON CITERNE UTLX SJCC ON30 </t>
  </si>
  <si>
    <t>WAGON CITERNE CRAMPS SJCC ON30</t>
  </si>
  <si>
    <t>LONG CABOOSE ON30</t>
  </si>
  <si>
    <t>GONDOLA PIPE ON30</t>
  </si>
  <si>
    <t>AS</t>
  </si>
  <si>
    <t>ST</t>
  </si>
  <si>
    <t>MB</t>
  </si>
  <si>
    <t>PREST</t>
  </si>
  <si>
    <t>59  Affiches des grands classiques de la voiture française, époque 3/4 à découper. Réalisées en papier photographique matte archival en 1440 DPI. 
Taille :  202 x 144 mm. Échelle O.</t>
  </si>
  <si>
    <t>38  Affiches fabriquants de modèles réduits de trains, époque 3/4 à découper. Réalisées en papier photographique matte archival en 1440 DPI. 
Taille :  144 x 101 mm. Échelle O.</t>
  </si>
  <si>
    <t>55 Affiches de différents constructeurs français de camions, époque 3/4 à découper. Réalisées en papier photographique matte archival en 1440 DPI. 
Taille :  202 x 140 mm. Échelle O.</t>
  </si>
  <si>
    <t>37 affiches à découper du Venise Simplon Orient Express Taille : 140 x 97 mm. Affiches publicitaires et logos.Échelle HO.</t>
  </si>
  <si>
    <t>60  Affiches publicitaires françaises, époque 3/4 à découper. Réalisées en papier photographique matte archival en 1440 DPI. 
Taille :  197 x 139 mm. Échelle O.</t>
  </si>
  <si>
    <t>10 radios anciennes à découper + 10 bases en bois. Réalisées en papier photographique matte archival en 1440 DPI et en MDF. 
Échelle O.</t>
  </si>
  <si>
    <t>46 affiches de la marque Bugatti. Réalisées en papier photographique matte archival en 1440 DPI et en MDF. 
Dimension : 199 x 142 mm. Échelle O.</t>
  </si>
  <si>
    <t>Affiches publicitaires allemandes époque 3 et 4. Réalisées en papier photographique matte archival en 1440 DPI et en MDF. 
Dimension :  197 x 140 mm. Échelle O.</t>
  </si>
  <si>
    <t>51 Affiches publicitaires de la Deutsche Reichsbahn époque 2 et 3. Réalisées en papier photographique matte archival en 1440 DPI et en MDF. 
Dimension :  197 x 134 mm. Échelle O.</t>
  </si>
  <si>
    <t>53 Affiches publicitaires du Rheingold (DR &amp; DB) époque 2 et 3. Réalisées en papier photographique matte archival en 1440 DPI et en MDF. 
Dimension :  197 x 134 mm. Échelle O.</t>
  </si>
  <si>
    <t>50 Affiches publicitaires Porsche. Réalisées en papier photographique matte archival en 1440 DPI et en MDF. 
Dimension :  199 x 139 mm. Échelle O.</t>
  </si>
  <si>
    <t>51 Affiches publicitaires constructeurs matériel ferroviaire allemand. Réalisées en papier photographique matte archival en 1440 DPI et en MDF. 
Dimension :  199 x 141 mm. Échelle O.</t>
  </si>
  <si>
    <t>52 Affiches publicitaires constructeurs voitures allemandes. Réalisées en papier photographique matte archival en 1440 DPI et en MDF. 
Dimension :  199 x 141 mm. Échelle O.</t>
  </si>
  <si>
    <t>51 Affiches publicitaires réseau espagnol FEVE 1  à voie métrique. Réalisées en papier photographique matte archival en 1440 DPI et en MDF. 
Dimension :  202 x 142 mm. Échelle O.</t>
  </si>
  <si>
    <t>56 Affiches publicitaires réseau espagnol FEVE 2  à voie métrique. Réalisées en papier photographique matte archival en 1440 DPI et en MDF. 
Dimension :  202 x 142 mm. Échelle O.</t>
  </si>
  <si>
    <t>46 Affiches publicitaires réseau espagnol Euskotren  à voie métrique. Réalisées en papier photographique matte archival en 1440 DPI et en MDF. 
Dimension :  202 x 142 mm. Échelle O.</t>
  </si>
  <si>
    <t>52 Affiches publicitaires réseau espagnol RENFE. Réalisées en papier photographique matte archival en 1440 DPI et en MDF. 
Dimension :  202 x 141 mm. Échelle O.</t>
  </si>
  <si>
    <t>53 Affiches publicitaires espagnoles. Réalisées en papier photographique matte archival en 1440 DPI et en MDF. 
Dimension :  202 x 141 mm. Échelle O.</t>
  </si>
  <si>
    <t>67 FRENCH BUGATTI CARS BUILDER POSTERS</t>
  </si>
  <si>
    <t>67 affiches de la marque Bugatti. Réalisées en papier photographique matte archival en 1440 DPI et en MDF. 
Dimension : 202 x 140 mm. Échelle HO.</t>
  </si>
  <si>
    <t>67 CONSTRUCTEURS CAMIONS FRANÇAIS</t>
  </si>
  <si>
    <t xml:space="preserve">67 TRUCKS BUILDERS HO POSTERS </t>
  </si>
  <si>
    <t>18 affiches publicitaires françaises époque II, III et IV à découper, réalisées en papier photographique matte archival. Taille : 132 x 96 mm. Échelle O.</t>
  </si>
  <si>
    <t>100 Affiches publicitaires espagnoles. Réalisées en papier photographique matte archival en 1440 DPI et en MDF. 
Dimension :  202 x 141 mm. Échelle HO.</t>
  </si>
  <si>
    <t>126 Affiches publicitaires réseau espagnol FEVE à voie métrique. Réalisées en papier photographique matte archival en 1440 DPI et en MDF. 
Dimension :  202 x 143 mm. Échelle HO.</t>
  </si>
  <si>
    <t>102 Affiches publicitaires réseau espagnol RENFE. Réalisées en papier photographique matte archival en 1440 DPI et en MDF. 
Dimension :  202 x 141 mm. Échelle HO.</t>
  </si>
  <si>
    <t>46 Affiches publicitaires réseau espagnol Euskotren à voie métrique. Réalisées en papier photographique matte archival en 1440 DPI et en MDF. 
Dimension :  202 x 142 mm. Échelle HO.</t>
  </si>
  <si>
    <t>110 Affiches publicitaires constructeurs voitures allemandes. Réalisées en papier photographique matte archival en 1440 DPI et en MDF. 
Dimension :  199 x 141 mm. Échelle HO.</t>
  </si>
  <si>
    <t>102 Affiches publicitaires constructeurs matériel ferroviaire allemand. Réalisées en papier photographique matte archival en 1440 DPI et en MDF. 
Dimension :  199 x 142 mm. Échelle HO.</t>
  </si>
  <si>
    <t>100 Affiches publicitaires Porsche. Réalisées en papier photographique matte archival en 1440 DPI et en MDF. 
Dimension :  202 x 141 mm. Échelle HO.</t>
  </si>
  <si>
    <t>102 Affiches publicitaires constructeurs de matériel ferroviaire français. Réalisées en papier photographique matte archival en 1440 DPI et en MDF. 
Dimension :  199 x 142 mm. Échelle HO.</t>
  </si>
  <si>
    <t>59  Affiches de voitures françaises, époque 3/4 à découper. Réalisées en papier photographique matte archival en 1440 DPI. 
Taille :  201 x 141 mm. Échelle HO.</t>
  </si>
  <si>
    <t>106 Affiches publicitaires françaises, époque 3/4 à découper. Réalisées en papier photographique matte archival en 1440 DPI. 
Taille :  197 x 139 mm. Échelle HO.</t>
  </si>
  <si>
    <t>53 Affiches publicitaires de la DB époque 3 et 4. Réalisées en papier photographique matte archival en 1440 DPI et en MDF. 
Dimension :  197 x 134 mm. Échelle HO.</t>
  </si>
  <si>
    <t>140 Affiches de différents réseaux secondaires français, époque 3/4 à découper. Réalisées en papier photographique matte archival en 1440 DPI. 
Taille :  100 x 94 mm. Échelle HO.</t>
  </si>
  <si>
    <t>140 narrow gauge french lines posters. Reinforced cardboard plate to cut out in matte archival photo paper. Printed in high quality 1440 DPI. 
Size :  100 x 94 mm. HO scale.</t>
  </si>
  <si>
    <t>106 french ads posters. Reinforced cardboard plate to cut out in matte archival photo paper. Printed in high quality 1440 DPI. 
Size :  197 x 139 mm. HO scale.</t>
  </si>
  <si>
    <t>59 frenchcars posters. Reinforced cardboard plate to cut out in matte archival photo paper. Printed in high quality 1440 DPI. 
Size :  201 x 141 mm. HO scale.</t>
  </si>
  <si>
    <t>67 Bugatti posters. Reinforced cardboard plate to cut out in matte archival photo paper. Printed in high quality 1440 DPI. 
Size :  202 x 140 mm. HO scale.</t>
  </si>
  <si>
    <t>102 french rolling stock builders posters. Reinforced cardboard plate to cut out in matte archival photo paper. Printed in high quality 1440 DPI. 
Size :  199 x 142 mm. HO scale.</t>
  </si>
  <si>
    <t>53 german DB posters. Reinforced cardboard plate to cut out in matte archival photo paper. Printed in high quality 1440 DPI. 
Size :  197 x 134 mm. HO scale.</t>
  </si>
  <si>
    <t>60 Affiches publicitaires du Rheingold (DR &amp; DB) époque 2 et 3. Réalisées en papier photographique matte archival en 1440 DPI et en MDF. 
Dimension :  197 x 141 mm. Échelle HO.</t>
  </si>
  <si>
    <t>60 german DB and DR Rheingold posters. Reinforced cardboard plate to cut out in matte archival photo paper. Printed in high quality 1440 DPI. 
Size :  197 x 141 mm. HO scale.</t>
  </si>
  <si>
    <t>75 Affiches publicitaires de la Deutsche Reichsbahn époque 2 et 3. Réalisées en papier photographique matte archival en 1440 DPI et en MDF. 
Dimension :  197 x 139 mm. Échelle HO.</t>
  </si>
  <si>
    <t>61 german DR posters. Reinforced cardboard plate to cut out in matte archival photo paper. Printed in high quality 1440 DPI. 
Size :  197 x 139 mm. HO scale.</t>
  </si>
  <si>
    <t>126 spanish FEVE lines posters. Reinforced cardboard plate to cut out in matte archival photo paper. Printed in high quality 1440 DPI. 
Size :  202 x 143 mm. HO scale.</t>
  </si>
  <si>
    <t>46 spanish Euskotren lines posters. Reinforced cardboard plate to cut out in matte archival photo paper. Printed in high quality 1440 DPI. 
Size :  202 x 142 mm. HO scale.</t>
  </si>
  <si>
    <t>100 spanish ads posters. Reinforced cardboard plate to cut out in matte archival photo paper. Printed in high quality 1440 DPI. 
Size :  202 x 141 mm. HO scale.</t>
  </si>
  <si>
    <t>102 spanish RENFE lines posters. Reinforced cardboard plate to cut out in matte archival photo paper. Printed in high quality 1440 DPI. 
Size :  202 x 141 mm. HO scale.</t>
  </si>
  <si>
    <t>100 Porsche posters. Reinforced cardboard plate to cut out in matte archival photo paper. Printed in high quality 1440 DPI. 
Size :  202 x 141 mm. HO scale.</t>
  </si>
  <si>
    <t>102 german rolling stock builders posters. Reinforced cardboard plate to cut out in matte archival photo paper. Printed in high quality 1440 DPI. 
Size :  199 x 142 mm. HO scale.</t>
  </si>
  <si>
    <t>110 german carsd builders posters. Reinforced cardboard plate to cut out in matte archival photo paper. Printed in high quality 1440 DPI. 
Size :  199 x 142 mm. HO scale.</t>
  </si>
  <si>
    <t>38 french trucks oldtimer posters. Reinforced cardboard plate to cut out in matte archival photo paper. Printed in high quality 1440 DPI. 
Size :  197 x 128 mm. O scale.</t>
  </si>
  <si>
    <t>18 french SNCF ads posters reinforced cardboard plate to cut out. Size : 132 x 96 mm. Printed in high quality in 1440 dpi Epson archival matte paper. O scale.</t>
  </si>
  <si>
    <t>59 french classis cars posters. Reinforced cardboard plate to cut out in matte archival photo paper. Printed in high quality 1440 DPI. 
Size :  202 x 144 mm. O scale.</t>
  </si>
  <si>
    <t>60 french ads posters. Reinforced cardboard plate to cut out in matte archival photo paper. Printed in high quality 1440 DPI. 
Size :  197 x 139 mm. O scale.</t>
  </si>
  <si>
    <t>10 oldtimer radios + 10 wood boxes to glue. Reinforced cardboard plate to cut out in matte archival photo paper and MDF boxes. Printed in high quality 1440 DPI. 
 O scale.</t>
  </si>
  <si>
    <t>46 french Bugatti posters. Reinforced cardboard plate to cut out in matte archival photo paper. Printed in high quality 1440 DPI. 
Size :  199 x 142 mm. O scale.</t>
  </si>
  <si>
    <t>German ads posters. Reinforced cardboard plate to cut out in matte archival photo paper. Printed in high quality 1440 DPI. 
Size :  197 x 140 mm. O scale.</t>
  </si>
  <si>
    <t>German Rheingold posters. Reinforced cardboard plate to cut out in matte archival photo paper. Printed in high quality 1440 DPI. 
Size :  197 x 134 mm. O scale.</t>
  </si>
  <si>
    <t>German DR posters. Reinforced cardboard plate to cut out in matte archival photo paper. Printed in high quality 1440 DPI. 
Size :  197 x 134 mm. O scale.</t>
  </si>
  <si>
    <t>Porsche posters. Reinforced cardboard plate to cut out in matte archival photo paper. Printed in high quality 1440 DPI. 
Size :  197 x 134 mm. O scale.</t>
  </si>
  <si>
    <t>German rolling stock builders posters. Reinforced cardboard plate to cut out in matte archival photo paper. Printed in high quality 1440 DPI. 
Size :  199 x 141 mm. O scale.</t>
  </si>
  <si>
    <t>German cars builders posters. Reinforced cardboard plate to cut out in matte archival photo paper. Printed in high quality 1440 DPI. 
Size :  199 x 141 mm. O scale.</t>
  </si>
  <si>
    <t>56 Spanish FEVE 2 Lines posters. Reinforced cardboard plate to cut out in matte archival photo paper. Printed in high quality 1440 DPI. 
Size :  202 x 142 mm. O scale.</t>
  </si>
  <si>
    <t>51 Spanish FEVE 1 Lines posters. Reinforced cardboard plate to cut out in matte archival photo paper. Printed in high quality 1440 DPI. 
Size :  202 x 142 mm. O scale.</t>
  </si>
  <si>
    <t>46 Spanish Euskotrain Lines posters. Reinforced cardboard plate to cut out in matte archival photo paper. Printed in high quality 1440 DPI. 
Size :  202 x 142 mm. O scale.</t>
  </si>
  <si>
    <t>52 Spanish RENFE Lines posters. Reinforced cardboard plate to cut out in matte archival photo paper. Printed in high quality 1440 DPI. 
Size :  202 x 142 mm. O scale.</t>
  </si>
  <si>
    <t>53 Spanish ads posters. Reinforced cardboard plate to cut out in matte archival photo paper. Printed in high quality 1440 DPI. 
Size :  202 x 142 mm. O scale.</t>
  </si>
  <si>
    <t>KIT VOITURE CP SECONDE HOm</t>
  </si>
  <si>
    <t>KIT VOITURE CP MIXTE PREMIÈRE SECONDE HOm</t>
  </si>
  <si>
    <t>KIT FOURGON CP HOm</t>
  </si>
  <si>
    <t xml:space="preserve">SCHNEIDER-NAVAL spanish FEVE builder plate, ready to use laser cut piece. Size : </t>
  </si>
  <si>
    <t>Plaque constructeur SCHNEIDER-NAVAL des FEVE Espagnoles en bois découpé au laser. 
Dimension :</t>
  </si>
  <si>
    <t xml:space="preserve">BUGATTI plate, ready to use laser cut piece. Size : </t>
  </si>
  <si>
    <t xml:space="preserve">Société Alsacienne de Construction Mécanique plate, ready to use laser cut piece. Size : </t>
  </si>
  <si>
    <t>Plaque Société Alsacienne de Construction Mécanique en bois découpé au laser. 
Dimension :</t>
  </si>
  <si>
    <t>Plaque BUGATTI en bois découpé au laser. 
Dimension :</t>
  </si>
  <si>
    <t>Plaque du constructeur ALLAN 1. 
Dimension mm x mm.</t>
  </si>
  <si>
    <t>Plaque du Allan 2. 
Dimension mm x mm.</t>
  </si>
  <si>
    <t>Plaque ancienne des Chemins de fer Hollandais 1. 
Dimension mm x mm.</t>
  </si>
  <si>
    <t>Plaque ancienne des Chemins de fer Hollandais 2. 
Dimension mm x mm.</t>
  </si>
  <si>
    <t xml:space="preserve"> ALLAN 1 builder's plate. Size mm x mm.</t>
  </si>
  <si>
    <t xml:space="preserve"> ALLAN 2 builder's plate. Size mm x mm.</t>
  </si>
  <si>
    <t>Old Neerlandse Spoowegen 1 builder's plate. Size mm x mm.</t>
  </si>
  <si>
    <t>Old Neerlandse Spoowegen 2 builder's plate. Size mm x mm.</t>
  </si>
  <si>
    <t>420-07</t>
  </si>
  <si>
    <t>BOGGIES MTL 489 302004</t>
  </si>
  <si>
    <t>MTL 489 302004 TRUCKS</t>
  </si>
  <si>
    <t>PAIRE DE BOGIES MICRO TRAIN LINES 489 302004</t>
  </si>
  <si>
    <t>COMPLETE PAIR OF BOGGIESMICRO TRAIN LINES 489 302005</t>
  </si>
  <si>
    <t>PX
HA TTC</t>
  </si>
  <si>
    <t>PRIX 
VENTE TTC</t>
  </si>
  <si>
    <t>340-12</t>
  </si>
  <si>
    <t>340-13</t>
  </si>
  <si>
    <t>JEU de 8 SERRURES</t>
  </si>
  <si>
    <t>JEU de 16 MAINS MONTOIRS</t>
  </si>
  <si>
    <t>JEU de 8 SERRURES en LAITON POUR PORTES</t>
  </si>
  <si>
    <t>JEU de 16 MAINS MONTOIRS POUR SIÈGES DE VOITURES</t>
  </si>
  <si>
    <t>8 BRASS LOCKS SET</t>
  </si>
  <si>
    <t>16 BRASS GRAB HANDLE SET</t>
  </si>
  <si>
    <t>8 BRASS LOCKS SET FOR INSIDE &amp; OUTSIDE DOORS</t>
  </si>
  <si>
    <t>16 BRASS GRAB HANDLE SET FOR SECOND OR THIRD CLASSES SEATS</t>
  </si>
  <si>
    <t>WATER TANK USPALLATA KIT HOm</t>
  </si>
  <si>
    <t>TRASANDINO WATER TANK USPALLATA KIT HOm</t>
  </si>
  <si>
    <t>KIT RÉSERVOIR D'EAU USPALLATA Hom</t>
  </si>
  <si>
    <t>1 COMMODE à 6 TIROIRS HO</t>
  </si>
  <si>
    <t>MIKADO 242 MTM BICOUCHE</t>
  </si>
  <si>
    <t>243 F SPANISH MAQUINISTA TERRESTRE Y MARITIMA STEAMER DUAL LAYERS PLATE</t>
  </si>
  <si>
    <t>PLAQUE BICOUCHE DE LA MIKADO 242 F MAQUINISTA TERRESTRE Y MARITIMA</t>
  </si>
  <si>
    <t>243 F SPANISH DUAL LAYERS STEAMER PLATE</t>
  </si>
  <si>
    <t>Plaque constructeur MTM en bois découpé au laser. 
Dimension :</t>
  </si>
  <si>
    <t>Plaque constructeur MTM BICOUCHE découpé au laser. 
Dimension :</t>
  </si>
  <si>
    <t xml:space="preserve">MTM builder plate, ready to use laser cut piece. Size : </t>
  </si>
  <si>
    <t>01</t>
  </si>
  <si>
    <t>03</t>
  </si>
  <si>
    <t>04</t>
  </si>
  <si>
    <t>05</t>
  </si>
  <si>
    <t>06</t>
  </si>
  <si>
    <t>CAT 1</t>
  </si>
  <si>
    <t>CAT 2</t>
  </si>
  <si>
    <t>CAT 3</t>
  </si>
  <si>
    <t>CAT</t>
  </si>
  <si>
    <t>Ref</t>
  </si>
  <si>
    <t>07</t>
  </si>
  <si>
    <t>02</t>
  </si>
  <si>
    <t>ID</t>
  </si>
  <si>
    <t>NIV</t>
  </si>
  <si>
    <t>ID1</t>
  </si>
  <si>
    <t>ID2</t>
  </si>
  <si>
    <t>ID3</t>
  </si>
  <si>
    <t>IMG 1</t>
  </si>
  <si>
    <t>IMG 2</t>
  </si>
  <si>
    <t>IMG 3</t>
  </si>
  <si>
    <t>DESC</t>
  </si>
  <si>
    <t>MATÉRIEL TROCHITA</t>
  </si>
  <si>
    <t>Matériel de traction et roulant de la ligne de la Trochita en Argentine HO et O</t>
  </si>
  <si>
    <t>KITS Oe</t>
  </si>
  <si>
    <t>Kits en découpes laser matériel roulant de la Trochita en Argentine, échelle Oe.</t>
  </si>
  <si>
    <t>VOITURES</t>
  </si>
  <si>
    <t>Kits en découpes laser de voitures de la ligne de la Trochita en Argentine, échelle Oe.</t>
  </si>
  <si>
    <t>WAGONS</t>
  </si>
  <si>
    <t>Kits en découpes laser de wagons de la ligne de la Trochita en Argentine, échelle Oe.</t>
  </si>
  <si>
    <t>LOCOMOTIVES Oe</t>
  </si>
  <si>
    <t>Locomotives de la ligne de la Trochita en Argentine, échelle Oe.</t>
  </si>
  <si>
    <t>ACCESSOIRES Oe</t>
  </si>
  <si>
    <t>BÂTIMENTS Oe</t>
  </si>
  <si>
    <t>MODÈLES MONTÉS Oe</t>
  </si>
  <si>
    <t>MODULES Oe</t>
  </si>
  <si>
    <t>AFFICHES Oe</t>
  </si>
  <si>
    <t>Posters et publicité réseaux et produits argentins</t>
  </si>
  <si>
    <t>08</t>
  </si>
  <si>
    <t>KITS HOe</t>
  </si>
  <si>
    <t>09</t>
  </si>
  <si>
    <t>LOCOMOTIVES HOe</t>
  </si>
  <si>
    <t>Locomotives de la ligne de la Trochita en Argentine, échelle HOe.</t>
  </si>
  <si>
    <t>10</t>
  </si>
  <si>
    <t>ACCESSOIRES HOe</t>
  </si>
  <si>
    <t>Accessoires bois ou métal pour le matériel roulant de la ligne de la Trochita en Argentine, échelle HOe.</t>
  </si>
  <si>
    <t>11</t>
  </si>
  <si>
    <t>BÂTIMENTS HOe</t>
  </si>
  <si>
    <t>12</t>
  </si>
  <si>
    <t>AFFICHES HOe</t>
  </si>
  <si>
    <t>13</t>
  </si>
  <si>
    <t>MODULES HOe</t>
  </si>
  <si>
    <t>MATÉRIEL PROVENCIAL</t>
  </si>
  <si>
    <t>Kits en découpes laser de voitures de la ligne du Provincial de Buenos Aires en Argentine, échelle HOm.</t>
  </si>
  <si>
    <t>KITS HOm</t>
  </si>
  <si>
    <t>Kits HOm en découpes laser de voitures de la ligne du Provincial de Buenos Aires en Argentine, échelle HOm.</t>
  </si>
  <si>
    <t>ACCESSOIRES HOm</t>
  </si>
  <si>
    <t>Accessoire en Kits pour les voitures de la ligne du Provincial de Buenos Aires en Argentine, échelle HOm.</t>
  </si>
  <si>
    <t>CHEMINS FER PROVENCE</t>
  </si>
  <si>
    <t>Matériel HO et O des Chemins de Fer de Provence</t>
  </si>
  <si>
    <t>KITS Om</t>
  </si>
  <si>
    <t>MONTÉS Om</t>
  </si>
  <si>
    <t>MONTAGES</t>
  </si>
  <si>
    <t>Montages proposés à la demande</t>
  </si>
  <si>
    <t>ACCESSOIRES Om</t>
  </si>
  <si>
    <t>MÉTAL</t>
  </si>
  <si>
    <t>PLASTIC</t>
  </si>
  <si>
    <t>PLÂTRE</t>
  </si>
  <si>
    <t>AFFICHES Om</t>
  </si>
  <si>
    <t>Affiches spéciales pour modules Bâtiments Om</t>
  </si>
  <si>
    <t>MODULES HOm</t>
  </si>
  <si>
    <t>Scènes ferroviaires complètes qualité musée</t>
  </si>
  <si>
    <t>BÂTIMENTS HOm</t>
  </si>
  <si>
    <t>AFFICHES HOm</t>
  </si>
  <si>
    <t>AFFICHES</t>
  </si>
  <si>
    <t xml:space="preserve">ALLEMAGNE </t>
  </si>
  <si>
    <t>ARGENTINE</t>
  </si>
  <si>
    <t>BELGIQUE</t>
  </si>
  <si>
    <t>ESPAGNE</t>
  </si>
  <si>
    <t xml:space="preserve">EUROPE   </t>
  </si>
  <si>
    <t>FRANCE</t>
  </si>
  <si>
    <t>ITALIE</t>
  </si>
  <si>
    <t>PAYS-BAS</t>
  </si>
  <si>
    <t>SUISSE</t>
  </si>
  <si>
    <t>UK</t>
  </si>
  <si>
    <t>MODÈLES CORRENTINO HOe</t>
  </si>
  <si>
    <t xml:space="preserve">VOITURES </t>
  </si>
  <si>
    <t>LOCOMOTIVES LAITON</t>
  </si>
  <si>
    <t>Modèles français en kit laiton &amp; montés</t>
  </si>
  <si>
    <t>KITS LOCOMOTIVES</t>
  </si>
  <si>
    <t>MONTAGE</t>
  </si>
  <si>
    <t>Montage à la demande</t>
  </si>
  <si>
    <t>MODÈLES MONTÉS</t>
  </si>
  <si>
    <t>SAN JUAN CAR CIE</t>
  </si>
  <si>
    <t>PRÊTS à ROULER On30</t>
  </si>
  <si>
    <t>KITS On30</t>
  </si>
  <si>
    <t>ACCESSOIRES On30</t>
  </si>
  <si>
    <t>KITS On3</t>
  </si>
  <si>
    <t>SÉRIES SPÉCIALES</t>
  </si>
  <si>
    <t xml:space="preserve">RAILBUS ISOBLOC </t>
  </si>
  <si>
    <t>WAGONS SPÉCIAUX</t>
  </si>
  <si>
    <t>LOCOS PATINÉES</t>
  </si>
  <si>
    <t>SAN JUAN PATINÉS</t>
  </si>
  <si>
    <t>PATINE SUR DEMANDE</t>
  </si>
  <si>
    <t>TRANSANDINO</t>
  </si>
  <si>
    <t>KITS WAGONS HOm</t>
  </si>
  <si>
    <t>LOCOMOTIVES HOm</t>
  </si>
  <si>
    <t>BÂTIMENTS</t>
  </si>
  <si>
    <t>ACCESSOIRES DÉCOR</t>
  </si>
  <si>
    <t>Accessoires de décor en O et en HO pour agrémenter vos installations</t>
  </si>
  <si>
    <t>Kits en bois en HO à assembler</t>
  </si>
  <si>
    <t>Kits en bois en O à assembler</t>
  </si>
  <si>
    <t>Kits en métal blanc et/ou en laiton à assembler</t>
  </si>
  <si>
    <t>Kits en métal blanc et/ou en laiton HO à assembler</t>
  </si>
  <si>
    <t>Kits en métal blanc et/ou en laiton O à assembler</t>
  </si>
  <si>
    <t>Kits en plastique à assembler</t>
  </si>
  <si>
    <t>Kits en plastique HO à assembler</t>
  </si>
  <si>
    <t>Kits en plastique O à assembler</t>
  </si>
  <si>
    <t>MÉTRIQUES SUISSES</t>
  </si>
  <si>
    <t>ACCESSOIRES MATERIEL O</t>
  </si>
  <si>
    <t>ACCESSOIRES MATERIEL HO</t>
  </si>
  <si>
    <t>Accessoires matériel roulant HO</t>
  </si>
  <si>
    <t>ACCESSOIRES VOIES HO</t>
  </si>
  <si>
    <t>BOÎTES RANGEMENT HO</t>
  </si>
  <si>
    <t>BÂTIMENTS Hom</t>
  </si>
  <si>
    <t>Gares et bâtiments des chemins de fer Métriques Suisses</t>
  </si>
  <si>
    <t>DIORAMA HOm</t>
  </si>
  <si>
    <t>PONTS HOm</t>
  </si>
  <si>
    <t>AFFICHES LGB</t>
  </si>
  <si>
    <t>PLAQUES CONSTRUCTEURS</t>
  </si>
  <si>
    <t>Constructeurs Belges</t>
  </si>
  <si>
    <t>Plaques Compagnies Espagnoles</t>
  </si>
  <si>
    <t>RENFE</t>
  </si>
  <si>
    <t>FEVE &amp; EUSKOTREN</t>
  </si>
  <si>
    <t>Plaques Compagnies Françaises</t>
  </si>
  <si>
    <t>AJECTA, SNCF, ÉTAT &amp; NORD</t>
  </si>
  <si>
    <t xml:space="preserve">SUISSE </t>
  </si>
  <si>
    <t>Plaques Compagnies Suisses</t>
  </si>
  <si>
    <t>BC</t>
  </si>
  <si>
    <t>Blonay-Chamby</t>
  </si>
  <si>
    <t>FO</t>
  </si>
  <si>
    <t>Furka-Oberalp</t>
  </si>
  <si>
    <t>RhB</t>
  </si>
  <si>
    <t>Chelmins de fer rhétiques</t>
  </si>
  <si>
    <t>Plaques Constructeurs Hollandais + plaques NS</t>
  </si>
  <si>
    <t>PONTS à TRÉTEAUX MONTÉS</t>
  </si>
  <si>
    <t>ÉCHELLE HO</t>
  </si>
  <si>
    <t>ÉCHELLE O</t>
  </si>
  <si>
    <t>MODULES QUALITÉ MUSÉE</t>
  </si>
  <si>
    <t>AMÉRIQUE DU SUD</t>
  </si>
  <si>
    <t>Img</t>
  </si>
  <si>
    <t>Active (0/1)</t>
  </si>
  <si>
    <t>Name *</t>
  </si>
  <si>
    <t>Parent category</t>
  </si>
  <si>
    <t>Root category (0/1)</t>
  </si>
  <si>
    <t>Description</t>
  </si>
  <si>
    <t>Meta title</t>
  </si>
  <si>
    <t>Meta keywords</t>
  </si>
  <si>
    <t>Meta description</t>
  </si>
  <si>
    <t>URL rewritten</t>
  </si>
  <si>
    <t>Image URL</t>
  </si>
  <si>
    <t>ACCUEIL</t>
  </si>
  <si>
    <t>C 1</t>
  </si>
  <si>
    <t>C 2</t>
  </si>
  <si>
    <t>C 3</t>
  </si>
  <si>
    <t>Num</t>
  </si>
  <si>
    <t>Categories (x,y,z...)</t>
  </si>
  <si>
    <t>Price tax excluded or Price tax included</t>
  </si>
  <si>
    <t>Tax rules ID</t>
  </si>
  <si>
    <t>Wholesale price</t>
  </si>
  <si>
    <t>On sale (0/1)</t>
  </si>
  <si>
    <t>Discount amount</t>
  </si>
  <si>
    <t>Discount percent</t>
  </si>
  <si>
    <t>Discount from (yyyy-mm-dd)</t>
  </si>
  <si>
    <t>Discount to (yyyy-mm-dd)</t>
  </si>
  <si>
    <t>Reference #</t>
  </si>
  <si>
    <t>Supplier reference #</t>
  </si>
  <si>
    <t>Supplier</t>
  </si>
  <si>
    <t>Manufacturer</t>
  </si>
  <si>
    <t>EAN13</t>
  </si>
  <si>
    <t>UPC</t>
  </si>
  <si>
    <t>Ecotax</t>
  </si>
  <si>
    <t>Width</t>
  </si>
  <si>
    <t>Height</t>
  </si>
  <si>
    <t>Depth</t>
  </si>
  <si>
    <t>Weight</t>
  </si>
  <si>
    <t>Quantity</t>
  </si>
  <si>
    <t>Minimal quantity</t>
  </si>
  <si>
    <t>Visibility</t>
  </si>
  <si>
    <t>Additional shipping cost</t>
  </si>
  <si>
    <t>Unity</t>
  </si>
  <si>
    <t>Unit price ratio</t>
  </si>
  <si>
    <t>Short description</t>
  </si>
  <si>
    <t>Tags (x,y,z...)</t>
  </si>
  <si>
    <t>Text when in stock</t>
  </si>
  <si>
    <t>Text when backorder allowed</t>
  </si>
  <si>
    <t>Available for order (0 = No, 1 = Yes)</t>
  </si>
  <si>
    <t>Product available date</t>
  </si>
  <si>
    <t>Product creation date</t>
  </si>
  <si>
    <t>Show price (0 = No, 1 = Yes)</t>
  </si>
  <si>
    <t>Image URLs (x,y,z...)</t>
  </si>
  <si>
    <t>Delete existing images (0 = No, 1 = Yes)</t>
  </si>
  <si>
    <t>Feature(Name:Value:Position)</t>
  </si>
  <si>
    <t>Available online only (0 = No, 1 = Yes)</t>
  </si>
  <si>
    <t>Condition</t>
  </si>
  <si>
    <t>Customizable (0 = No, 1 = Yes)</t>
  </si>
  <si>
    <t>Uploadable files (0 = No, 1 = Yes)</t>
  </si>
  <si>
    <t>Text fields (0 = No, 1 = Yes)</t>
  </si>
  <si>
    <t>Out of stock</t>
  </si>
  <si>
    <t>ID / Name of shop</t>
  </si>
  <si>
    <t>Advanced stock management</t>
  </si>
  <si>
    <t>Depends On Stock</t>
  </si>
  <si>
    <t>Warehouse</t>
  </si>
  <si>
    <t>UM1</t>
  </si>
  <si>
    <t>UM2</t>
  </si>
  <si>
    <t>UM3</t>
  </si>
  <si>
    <t>UM4</t>
  </si>
  <si>
    <t>UM5</t>
  </si>
  <si>
    <t>UM6</t>
  </si>
  <si>
    <t>CATEGORIES</t>
  </si>
  <si>
    <t>*</t>
  </si>
  <si>
    <t>MATÉRIEL TROCHITA,ACCESSOIRES Oe</t>
  </si>
  <si>
    <t>URL IMAGES IMAGES A IMPORTER</t>
  </si>
  <si>
    <t>Accessoires Om CP en bois</t>
  </si>
  <si>
    <t>Accessoires  Om CP en métal blanc ou laiton</t>
  </si>
  <si>
    <t>Accessoires Om CP en plastique</t>
  </si>
  <si>
    <t>Accessoires Om CP en plâtre</t>
  </si>
  <si>
    <t>Accessoires CP en Om</t>
  </si>
  <si>
    <t>Kits bois de wagons de la ligne de la Trochita en Argentine, échelle HOe.</t>
  </si>
  <si>
    <t>Kits bois de voitures de la ligne de la Trochita en Argentine, échelle HOe.</t>
  </si>
  <si>
    <t>Kits découpes laser de matériel roulant de la Trochita en Argentine HOe.</t>
  </si>
  <si>
    <t>Kits matériel roulant des CP en Om, châssis et bogies en laiton, roues originales en métal. Plus de 300 pièces.</t>
  </si>
  <si>
    <t>Kits voitures des CP en Om, châssis et bogies en laiton, roues originales en métal. Plus de 300 pièces.</t>
  </si>
  <si>
    <t>Kits wagons des CP en Om, châssis et bogies en laiton, roues originales en métal. Plus de 300 pièces.</t>
  </si>
  <si>
    <t>Voitures &amp; Wagons CP Om montées et peintes</t>
  </si>
  <si>
    <t>Kits voitures en bois des CP en HOm, bois et laiton</t>
  </si>
  <si>
    <t>Kits voitures en bois des CP en HOm, châssis et bogies en métal blanc.</t>
  </si>
  <si>
    <t xml:space="preserve">Kits wagons de 90 pièces en laiton, roues originales en métal. </t>
  </si>
  <si>
    <t>MODÈLES MONTÉS Hom</t>
  </si>
  <si>
    <t>Matériel roulant CP HOm monté-peint</t>
  </si>
  <si>
    <t>Planche d'affiches à découper sur papier photo haute résolution.</t>
  </si>
  <si>
    <t>Planche d'affiches en O à découper haute résolution.</t>
  </si>
  <si>
    <t>Planche d'affiches à découper haute résolution.</t>
  </si>
  <si>
    <t>Planche d'affiches en HO à découper haute résolution.</t>
  </si>
  <si>
    <t>ACCESSOIRES pour MODÈLES MONTÉS</t>
  </si>
  <si>
    <t>Accessoires divers pour modèles laiton</t>
  </si>
  <si>
    <t>1010-27</t>
  </si>
  <si>
    <t>CFBS, CP, CfC, MTVS &amp; Pithiviers-Toury</t>
  </si>
  <si>
    <t>MÉTRIQUE</t>
  </si>
  <si>
    <t>MOB</t>
  </si>
  <si>
    <t>Montreux Oberland Bernois</t>
  </si>
  <si>
    <t>Affiches en Hom, Om et G</t>
  </si>
  <si>
    <t>4010-02</t>
  </si>
  <si>
    <t>4010-03</t>
  </si>
  <si>
    <t>4011-06</t>
  </si>
  <si>
    <t>4011-08</t>
  </si>
  <si>
    <t>4009-03</t>
  </si>
  <si>
    <t>KITS Hoe</t>
  </si>
  <si>
    <t>C1</t>
  </si>
  <si>
    <t>C2</t>
  </si>
  <si>
    <t>C3</t>
  </si>
  <si>
    <t>NUM</t>
  </si>
  <si>
    <t>I1</t>
  </si>
  <si>
    <t>I2</t>
  </si>
  <si>
    <t>I3</t>
  </si>
  <si>
    <t>I4</t>
  </si>
  <si>
    <t>I5</t>
  </si>
  <si>
    <t>I6</t>
  </si>
  <si>
    <t>MATÉRIEL TROCHITA,KITS Oe,VOITURES</t>
  </si>
  <si>
    <t>MATÉRIEL TROCHITA,KITS Oe,WAGONS</t>
  </si>
  <si>
    <t>MATÉRIEL TROCHITA,MODÈLES MONTÉS Oe</t>
  </si>
  <si>
    <t>MATÉRIEL TROCHITA,LOCOMOTIVES Oe</t>
  </si>
  <si>
    <t>MATÉRIEL TROCHITA,BÂTIMENTS Oe</t>
  </si>
  <si>
    <t>MATÉRIEL TROCHITA,KITS Hoe,VOITURES</t>
  </si>
  <si>
    <t>MATÉRIEL TROCHITA,KITS HOe</t>
  </si>
  <si>
    <t>MATÉRIEL TROCHITA,KITS HOe,WAGONS</t>
  </si>
  <si>
    <t>MATÉRIEL TROCHITA,LOCOMOTIVES HOe</t>
  </si>
  <si>
    <t>MATÉRIEL TROCHITA,ACCESSOIRES HOe</t>
  </si>
  <si>
    <t>MATÉRIEL TROCHITA,MODULES HOe</t>
  </si>
  <si>
    <t>MATÉRIEL PROVENCIAL,KITS HOm</t>
  </si>
  <si>
    <t>CHEMINS FER PROVENCE,KITS Om</t>
  </si>
  <si>
    <t>CHEMINS FER PROVENCE,MONTÉS Om</t>
  </si>
  <si>
    <t>CHEMINS FER PROVENCE,KITS Om,LAITON</t>
  </si>
  <si>
    <t>CHEMINS FER PROVENCE,ACCESSOIRES Om,MÉTAL</t>
  </si>
  <si>
    <t>CHEMINS FER PROVENCE,MONTAGES</t>
  </si>
  <si>
    <t>CHEMINS FER PROVENCE,ACCESSOIRES Om</t>
  </si>
  <si>
    <t>CHEMINS FER PROVENCE,ACCESSOIRES Om,BOIS</t>
  </si>
  <si>
    <t>CHEMINS FER PROVENCE,KITS HOm,LAITON</t>
  </si>
  <si>
    <t>CHEMINS FER PROVENCE,MODÈLES MONTÉS Hom</t>
  </si>
  <si>
    <t>CHEMINS FER PROVENCE,KITS HOm,BOIS</t>
  </si>
  <si>
    <t>CHEMINS FER PROVENCE,BÂTIMENTS HOm</t>
  </si>
  <si>
    <t>CHEMINS FER PROVENCE,AFFICHES HOm</t>
  </si>
  <si>
    <t>CHEMINS FER PROVENCE,MODULES HOm</t>
  </si>
  <si>
    <t xml:space="preserve">MODÈLES CORRENTINO HOe,VOITURES </t>
  </si>
  <si>
    <t>MODÈLES CORRENTINO HOe,WAGONS</t>
  </si>
  <si>
    <t>AFFICHES,FRANCE,HO</t>
  </si>
  <si>
    <t>AFFICHES,EUROPE   ,HO</t>
  </si>
  <si>
    <t>AFFICHES,BELGIQUE,HO</t>
  </si>
  <si>
    <t>AFFICHES,PAYS-BAS,HO</t>
  </si>
  <si>
    <t>AFFICHES,ARGENTINE,HO</t>
  </si>
  <si>
    <t>AFFICHES,ALLEMAGNE ,HO</t>
  </si>
  <si>
    <t>AFFICHES,ESPAGNE,HO</t>
  </si>
  <si>
    <t>AFFICHES,FRANCE,O</t>
  </si>
  <si>
    <t>AFFICHES,SUISSE,O</t>
  </si>
  <si>
    <t>AFFICHES,ARGENTINE,O</t>
  </si>
  <si>
    <t>AFFICHES,BELGIQUE,O</t>
  </si>
  <si>
    <t>AFFICHES,PAYS-BAS,O</t>
  </si>
  <si>
    <t>AFFICHES,EUROPE   ,O</t>
  </si>
  <si>
    <t>AFFICHES,USA,O</t>
  </si>
  <si>
    <t>AFFICHES,ALLEMAGNE ,O</t>
  </si>
  <si>
    <t>AFFICHES,ESPAGNE,O</t>
  </si>
  <si>
    <t>AFFICHES,USA,HO</t>
  </si>
  <si>
    <t>LOCOMOTIVES LAITON,KITS LOCOMOTIVES</t>
  </si>
  <si>
    <t>LOCOMOTIVES LAITON,MODÈLES MONTÉS</t>
  </si>
  <si>
    <t>LOCOMOTIVES LAITON,MONTAGE</t>
  </si>
  <si>
    <t>LOCOMOTIVES LAITON,ACCESSOIRES pour MODÈLES MONTÉS</t>
  </si>
  <si>
    <t>SAN JUAN CAR CIE,PRÊTS à ROULER On30</t>
  </si>
  <si>
    <t>SAN JUAN CAR CIE,KITS On30</t>
  </si>
  <si>
    <t>SAN JUAN CAR CIE,ACCESSOIRES On30</t>
  </si>
  <si>
    <t>SAN JUAN CAR CIE,KITS On3</t>
  </si>
  <si>
    <t xml:space="preserve">SÉRIES SPÉCIALES,RAILBUS ISOBLOC </t>
  </si>
  <si>
    <t>SÉRIES SPÉCIALES,WAGONS SPÉCIAUX</t>
  </si>
  <si>
    <t>SÉRIES SPÉCIALES,LOCOS PATINÉES</t>
  </si>
  <si>
    <t>SÉRIES SPÉCIALES,SAN JUAN PATINÉS</t>
  </si>
  <si>
    <t>SÉRIES SPÉCIALES,PATINE SUR DEMANDE</t>
  </si>
  <si>
    <t>TRANSANDINO,KITS WAGONS HOm</t>
  </si>
  <si>
    <t>TRANSANDINO,LOCOMOTIVES HOm</t>
  </si>
  <si>
    <t>TRANSANDINO,BÂTIMENTS</t>
  </si>
  <si>
    <t>ACCESSOIRES DÉCOR,BOIS,O</t>
  </si>
  <si>
    <t>ACCESSOIRES DÉCOR,MÉTAL,O</t>
  </si>
  <si>
    <t>ACCESSOIRES DÉCOR,BOIS,HO</t>
  </si>
  <si>
    <t>ACCESSOIRES DÉCOR,PLASTIQUE,HO</t>
  </si>
  <si>
    <t>MÉTRIQUES SUISSES,ACCESSOIRES MATERIEL HO</t>
  </si>
  <si>
    <t>MÉTRIQUES SUISSES,ACCESSOIRES VOIES HO</t>
  </si>
  <si>
    <t>MÉTRIQUES SUISSES,BOÎTES RANGEMENT HO</t>
  </si>
  <si>
    <t>MÉTRIQUES SUISSES,BÂTIMENTS Hom</t>
  </si>
  <si>
    <t>MÉTRIQUES SUISSES,AFFICHES LGB</t>
  </si>
  <si>
    <t>MÉTRIQUES SUISSES,DIORAMA HOm</t>
  </si>
  <si>
    <t>MÉTRIQUES SUISSES,PONTS HOm</t>
  </si>
  <si>
    <t>MODULES QUALITÉ MUSÉE,USA</t>
  </si>
  <si>
    <t>MODULES QUALITÉ MUSÉE,AMÉRIQUE DU SUD</t>
  </si>
  <si>
    <t>PLAQUES CONSTRUCTEURS,ARGENTINE</t>
  </si>
  <si>
    <t>PLAQUES CONSTRUCTEURS,FRANCE,1435</t>
  </si>
  <si>
    <t>PLAQUES CONSTRUCTEURS,FRANCE,MÉTRIQUE</t>
  </si>
  <si>
    <t>PLAQUES CONSTRUCTEURS,SUISSE ,RhB</t>
  </si>
  <si>
    <t>PLAQUES CONSTRUCTEURS,ESPAGNE,MÉTRIQUE</t>
  </si>
  <si>
    <t>PLAQUES CONSTRUCTEURS,ESPAGNE,1435</t>
  </si>
  <si>
    <t>PLAQUES CONSTRUCTEURS,SUISSE ,FO</t>
  </si>
  <si>
    <t>PLAQUES CONSTRUCTEURS,USA</t>
  </si>
  <si>
    <t>PLAQUES CONSTRUCTEURS,SUISSE ,MOB</t>
  </si>
  <si>
    <t>PLAQUES CONSTRUCTEURS,PAYS-BAS</t>
  </si>
  <si>
    <t>PONTS à TRÉTEAUX MONTÉS,ÉCHELLE HO</t>
  </si>
  <si>
    <t>PONTS à TRÉTEAUX MONTÉS,ÉCHELLE O</t>
  </si>
  <si>
    <t>http://www.aubertrain.com/shop/img-put/prod/01/110-01-01.jpg,http://www.aubertrain.com/shop/img-put/prod/01/110-01-02.jpg,http://www.aubertrain.com/shop/img-put/prod/01/110-01-03.jpg,http://www.aubertrain.com/shop/img-put/prod/01/110-01-04.jpg,http://www.aubertrain.com/shop/img-put/prod/01/110-01-05.jpg,http://www.aubertrain.com/shop/img-put/prod/01/110-01-06.jpg</t>
  </si>
  <si>
    <t>http://www.aubertrain.com/shop/img-put/prod/01/110-02-01.jpg,http://www.aubertrain.com/shop/img-put/prod/01/110-02-02.jpg,http://www.aubertrain.com/shop/img-put/prod/01/110-02-03.jpg,http://www.aubertrain.com/shop/img-put/prod/01/110-02-04.jpg,http://www.aubertrain.com/shop/img-put/prod/01/110-02-05.jpg</t>
  </si>
  <si>
    <t>http://www.aubertrain.com/shop/img-put/prod/01/110-03-01.jpg,http://www.aubertrain.com/shop/img-put/prod/01/110-03-02.jpg,http://www.aubertrain.com/shop/img-put/prod/01/110-03-03.jpg,http://www.aubertrain.com/shop/img-put/prod/01/110-03-04.jpg</t>
  </si>
  <si>
    <t>http://www.aubertrain.com/shop/img-put/prod/01/125-02-01.jpg,http://www.aubertrain.com/shop/img-put/prod/01/125-02-02.jpg</t>
  </si>
  <si>
    <t>http://www.aubertrain.com/shop/img-put/prod/01/125-03-01.jpg</t>
  </si>
  <si>
    <t>http://www.aubertrain.com/shop/img-put/prod/01/125-05-01.jpg</t>
  </si>
  <si>
    <t>http://www.aubertrain.com/shop/img-put/prod/01/130-01-01.jpg,http://www.aubertrain.com/shop/img-put/prod/01/130-01-02.jpg,http://www.aubertrain.com/shop/img-put/prod/01/130-01-03.jpg</t>
  </si>
  <si>
    <t>http://www.aubertrain.com/shop/img-put/prod/01/130-02-01.jpg</t>
  </si>
  <si>
    <t>http://www.aubertrain.com/shop/img-put/prod/01/130-03-01.jpg</t>
  </si>
  <si>
    <t>http://www.aubertrain.com/shop/img-put/prod/01/140-01-01.jpg</t>
  </si>
  <si>
    <t>http://www.aubertrain.com/shop/img-put/prod/01/140-02-01.jpg,http://www.aubertrain.com/shop/img-put/prod/01/140-02-02.jpg</t>
  </si>
  <si>
    <t>http://www.aubertrain.com/shop/img-put/prod/01/140-03-01.jpg</t>
  </si>
  <si>
    <t>http://www.aubertrain.com/shop/img-put/prod/01/140-04-01.jpg</t>
  </si>
  <si>
    <t>http://www.aubertrain.com/shop/img-put/prod/01/140-05-01.jpg</t>
  </si>
  <si>
    <t>http://www.aubertrain.com/shop/img-put/prod/01/140-06-01.jpg</t>
  </si>
  <si>
    <t>http://www.aubertrain.com/shop/img-put/prod/01/140-07-01.jpg</t>
  </si>
  <si>
    <t>http://www.aubertrain.com/shop/img-put/prod/01/140-08-01.jpg</t>
  </si>
  <si>
    <t>http://www.aubertrain.com/shop/img-put/prod/01/140-09-01.jpg</t>
  </si>
  <si>
    <t>http://www.aubertrain.com/shop/img-put/prod/01/140-11-01.jpg</t>
  </si>
  <si>
    <t>http://www.aubertrain.com/shop/img-put/prod/01/140-12-01.jpg</t>
  </si>
  <si>
    <t>http://www.aubertrain.com/shop/img-put/prod/01/150-01-01.jpg,http://www.aubertrain.com/shop/img-put/prod/01/150-01-02.jpg,http://www.aubertrain.com/shop/img-put/prod/01/150-01-03.jpg</t>
  </si>
  <si>
    <t>http://www.aubertrain.com/shop/img-put/prod/01/150-02-01.jpg,http://www.aubertrain.com/shop/img-put/prod/01/150-02-02.jpg,http://www.aubertrain.com/shop/img-put/prod/01/150-02-03.jpg</t>
  </si>
  <si>
    <t>http://www.aubertrain.com/shop/img-put/prod/01/160-01-01.jpg,http://www.aubertrain.com/shop/img-put/prod/01/160-01-02.jpg,http://www.aubertrain.com/shop/img-put/prod/01/160-01-03.jpg,http://www.aubertrain.com/shop/img-put/prod/01/160-01-04.jpg</t>
  </si>
  <si>
    <t>http://www.aubertrain.com/shop/img-put/prod/01/160-02-01.jpg,http://www.aubertrain.com/shop/img-put/prod/01/160-02-02.jpg,http://www.aubertrain.com/shop/img-put/prod/01/160-02-03.jpg,http://www.aubertrain.com/shop/img-put/prod/01/160-02-04.jpg,http://www.aubertrain.com/shop/img-put/prod/01/160-02-05.jpg</t>
  </si>
  <si>
    <t>http://www.aubertrain.com/shop/img-put/prod/01/160-03-01.jpg,http://www.aubertrain.com/shop/img-put/prod/01/160-03-02.jpg,http://www.aubertrain.com/shop/img-put/prod/01/160-03-03.jpg,http://www.aubertrain.com/shop/img-put/prod/01/160-03-04.jpg</t>
  </si>
  <si>
    <t>http://www.aubertrain.com/shop/img-put/prod/01/170-01-01.jpg,http://www.aubertrain.com/shop/img-put/prod/01/170-01-02.jpg,http://www.aubertrain.com/shop/img-put/prod/01/170-01-03.jpg</t>
  </si>
  <si>
    <t>http://www.aubertrain.com/shop/img-put/prod/01/170-02-01.jpg,http://www.aubertrain.com/shop/img-put/prod/01/170-02-02.jpg,http://www.aubertrain.com/shop/img-put/prod/01/170-02-03.jpg,http://www.aubertrain.com/shop/img-put/prod/01/170-02-04.jpg</t>
  </si>
  <si>
    <t>http://www.aubertrain.com/shop/img-put/prod/01/170-03-01.jpg,http://www.aubertrain.com/shop/img-put/prod/01/170-03-02.jpg,http://www.aubertrain.com/shop/img-put/prod/01/170-03-03.jpg</t>
  </si>
  <si>
    <t>http://www.aubertrain.com/shop/img-put/prod/01/170-04-01.jpg,http://www.aubertrain.com/shop/img-put/prod/01/170-04-02.jpg,http://www.aubertrain.com/shop/img-put/prod/01/170-04-03.jpg</t>
  </si>
  <si>
    <t>http://www.aubertrain.com/shop/img-put/prod/01/180-01-01.jpg,http://www.aubertrain.com/shop/img-put/prod/01/180-01-02.jpg,http://www.aubertrain.com/shop/img-put/prod/01/180-01-03.jpg,http://www.aubertrain.com/shop/img-put/prod/01/180-01-04.jpg</t>
  </si>
  <si>
    <t>http://www.aubertrain.com/shop/img-put/prod/01/180-02-01.jpg,http://www.aubertrain.com/shop/img-put/prod/01/180-02-02.jpg,http://www.aubertrain.com/shop/img-put/prod/01/180-02-03.jpg</t>
  </si>
  <si>
    <t>http://www.aubertrain.com/shop/img-put/prod/01/185-01-01.jpg</t>
  </si>
  <si>
    <t>http://www.aubertrain.com/shop/img-put/prod/01/185-02-01.jpg</t>
  </si>
  <si>
    <t>http://www.aubertrain.com/shop/img-put/prod/01/185-03-01.jpg</t>
  </si>
  <si>
    <t>http://www.aubertrain.com/shop/img-put/prod/01/185-04-01.jpg</t>
  </si>
  <si>
    <t>http://www.aubertrain.com/shop/img-put/prod/01/185-05-01.jpg</t>
  </si>
  <si>
    <t>http://www.aubertrain.com/shop/img-put/prod/01/185-06-01.jpg</t>
  </si>
  <si>
    <t>http://www.aubertrain.com/shop/img-put/prod/01/185-07-01.jpg</t>
  </si>
  <si>
    <t>http://www.aubertrain.com/shop/img-put/prod/01/185-08-01.jpg</t>
  </si>
  <si>
    <t>http://www.aubertrain.com/shop/img-put/prod/01/185-09-01.jpg</t>
  </si>
  <si>
    <t>http://www.aubertrain.com/shop/img-put/prod/01/190-01-01.jpg</t>
  </si>
  <si>
    <t>http://www.aubertrain.com/shop/img-put/prod/02/210-01-01.jpg,http://www.aubertrain.com/shop/img-put/prod/02/210-01-02.jpg</t>
  </si>
  <si>
    <t>http://www.aubertrain.com/shop/img-put/prod/02/210-02-01.jpg</t>
  </si>
  <si>
    <t>http://www.aubertrain.com/shop/img-put/prod/02/210-03-01.jpg,http://www.aubertrain.com/shop/img-put/prod/02/210-03-02.jpg</t>
  </si>
  <si>
    <t>http://www.aubertrain.com/shop/img-put/prod/02/210-04-01.jpg</t>
  </si>
  <si>
    <t>http://www.aubertrain.com/shop/img-put/prod/03/310-01-01.jpg,http://www.aubertrain.com/shop/img-put/prod/03/310-01-02.jpg,http://www.aubertrain.com/shop/img-put/prod/03/310-01-03.jpg,http://www.aubertrain.com/shop/img-put/prod/03/310-01-04.jpg,http://www.aubertrain.com/shop/img-put/prod/03/310-01-05.jpg,http://www.aubertrain.com/shop/img-put/prod/03/310-01-06.jpg</t>
  </si>
  <si>
    <t>http://www.aubertrain.com/shop/img-put/prod/03/310-02-01.jpg,http://www.aubertrain.com/shop/img-put/prod/03/310-02-02.jpg,http://www.aubertrain.com/shop/img-put/prod/03/310-02-03.jpg,http://www.aubertrain.com/shop/img-put/prod/03/310-02-04.jpg,http://www.aubertrain.com/shop/img-put/prod/03/310-02-05.jpg,http://www.aubertrain.com/shop/img-put/prod/03/310-02-06.jpg</t>
  </si>
  <si>
    <t>http://www.aubertrain.com/shop/img-put/prod/03/310-03-01.jpg,http://www.aubertrain.com/shop/img-put/prod/03/310-03-02.jpg,http://www.aubertrain.com/shop/img-put/prod/03/310-03-03.jpg,http://www.aubertrain.com/shop/img-put/prod/03/310-03-04.jpg</t>
  </si>
  <si>
    <t/>
  </si>
  <si>
    <t>http://www.aubertrain.com/shop/img-put/prod/03/315-01-01.jpg,http://www.aubertrain.com/shop/img-put/prod/03/315-01-02.jpg</t>
  </si>
  <si>
    <t>http://www.aubertrain.com/shop/img-put/prod/03/315-02-01.jpg</t>
  </si>
  <si>
    <t>http://www.aubertrain.com/shop/img-put/prod/03/315-03-01.jpg</t>
  </si>
  <si>
    <t>http://www.aubertrain.com/shop/img-put/prod/03/315-04-01.jpg</t>
  </si>
  <si>
    <t>http://www.aubertrain.com/shop/img-put/prod/03/320-01-01.jpg,http://www.aubertrain.com/shop/img-put/prod/03/320-01-02.jpg,http://www.aubertrain.com/shop/img-put/prod/03/320-01-03.jpg</t>
  </si>
  <si>
    <t>http://www.aubertrain.com/shop/img-put/prod/03/320-02-01.jpg</t>
  </si>
  <si>
    <t>http://www.aubertrain.com/shop/img-put/prod/03/340-03-01.jpg</t>
  </si>
  <si>
    <t>http://www.aubertrain.com/shop/img-put/prod/03/340-04-01.jpg</t>
  </si>
  <si>
    <t>http://www.aubertrain.com/shop/img-put/prod/03/340-05-01.jpg</t>
  </si>
  <si>
    <t>http://www.aubertrain.com/shop/img-put/prod/03/340-07-01.jpg</t>
  </si>
  <si>
    <t>http://www.aubertrain.com/shop/img-put/prod/03/340-08-01.jpg</t>
  </si>
  <si>
    <t>http://www.aubertrain.com/shop/img-put/prod/03/340-10-01.jpg</t>
  </si>
  <si>
    <t>http://www.aubertrain.com/shop/img-put/prod/03/340-12-01.jpg</t>
  </si>
  <si>
    <t>http://www.aubertrain.com/shop/img-put/prod/03/340-13-01.jpg</t>
  </si>
  <si>
    <t>http://www.aubertrain.com/shop/img-put/prod/03/350-01-01.jpg,http://www.aubertrain.com/shop/img-put/prod/03/350-01-02.jpg,http://www.aubertrain.com/shop/img-put/prod/03/350-01-03.jpg,http://www.aubertrain.com/shop/img-put/prod/03/350-01-04.jpg</t>
  </si>
  <si>
    <t>http://www.aubertrain.com/shop/img-put/prod/03/350-02-01.jpg,http://www.aubertrain.com/shop/img-put/prod/03/350-02-02.jpg,http://www.aubertrain.com/shop/img-put/prod/03/350-02-03.jpg,http://www.aubertrain.com/shop/img-put/prod/03/350-02-04.jpg</t>
  </si>
  <si>
    <t>http://www.aubertrain.com/shop/img-put/prod/03/350-03-01.jpg,http://www.aubertrain.com/shop/img-put/prod/03/350-03-02.jpg,http://www.aubertrain.com/shop/img-put/prod/03/350-03-03.jpg,http://www.aubertrain.com/shop/img-put/prod/03/350-03-04.jpg</t>
  </si>
  <si>
    <t>http://www.aubertrain.com/shop/img-put/prod/03/350-04-01.jpg,http://www.aubertrain.com/shop/img-put/prod/03/350-04-02.jpg</t>
  </si>
  <si>
    <t>http://www.aubertrain.com/shop/img-put/prod/03/350-05-01.jpg,http://www.aubertrain.com/shop/img-put/prod/03/350-05-02.jpg,http://www.aubertrain.com/shop/img-put/prod/03/350-05-03.jpg</t>
  </si>
  <si>
    <t>http://www.aubertrain.com/shop/img-put/prod/03/350-06-01.jpg,http://www.aubertrain.com/shop/img-put/prod/03/350-06-02.jpg</t>
  </si>
  <si>
    <t>http://www.aubertrain.com/shop/img-put/prod/03/360-01-01.jpg,http://www.aubertrain.com/shop/img-put/prod/03/360-01-02.jpg,http://www.aubertrain.com/shop/img-put/prod/03/360-01-03.jpg,http://www.aubertrain.com/shop/img-put/prod/03/360-01-04.jpg</t>
  </si>
  <si>
    <t>http://www.aubertrain.com/shop/img-put/prod/03/360-02-01.jpg,http://www.aubertrain.com/shop/img-put/prod/03/360-02-02.jpg,http://www.aubertrain.com/shop/img-put/prod/03/360-02-03.jpg,http://www.aubertrain.com/shop/img-put/prod/03/360-02-04.jpg,http://www.aubertrain.com/shop/img-put/prod/03/360-02-05.jpg</t>
  </si>
  <si>
    <t>http://www.aubertrain.com/shop/img-put/prod/03/360-03-01.jpg,http://www.aubertrain.com/shop/img-put/prod/03/360-03-02.jpg,http://www.aubertrain.com/shop/img-put/prod/03/360-03-03.jpg,http://www.aubertrain.com/shop/img-put/prod/03/360-03-04.jpg</t>
  </si>
  <si>
    <t>http://www.aubertrain.com/shop/img-put/prod/03/360-04-01.jpg,http://www.aubertrain.com/shop/img-put/prod/03/360-04-02.jpg,http://www.aubertrain.com/shop/img-put/prod/03/360-04-03.jpg,http://www.aubertrain.com/shop/img-put/prod/03/360-04-04.jpg,http://www.aubertrain.com/shop/img-put/prod/03/360-04-05.jpg</t>
  </si>
  <si>
    <t>http://www.aubertrain.com/shop/img-put/prod/03/360-09-01.jpg,http://www.aubertrain.com/shop/img-put/prod/03/360-09-02.jpg</t>
  </si>
  <si>
    <t>http://www.aubertrain.com/shop/img-put/prod/03/360-10-01.jpg,http://www.aubertrain.com/shop/img-put/prod/03/360-10-02.jpg,http://www.aubertrain.com/shop/img-put/prod/03/360-10-03.jpg,http://www.aubertrain.com/shop/img-put/prod/03/360-10-04.jpg,http://www.aubertrain.com/shop/img-put/prod/03/360-10-05.jpg,http://www.aubertrain.com/shop/img-put/prod/03/360-10-06.jpg</t>
  </si>
  <si>
    <t>http://www.aubertrain.com/shop/img-put/prod/03/370-01-01.jpg</t>
  </si>
  <si>
    <t>http://www.aubertrain.com/shop/img-put/prod/03/370-02-01.jpg</t>
  </si>
  <si>
    <t>http://www.aubertrain.com/shop/img-put/prod/03/370-03-01.jpg</t>
  </si>
  <si>
    <t>http://www.aubertrain.com/shop/img-put/prod/03/370-04-01.jpg</t>
  </si>
  <si>
    <t>http://www.aubertrain.com/shop/img-put/prod/03/370-05-01.jpg</t>
  </si>
  <si>
    <t>http://www.aubertrain.com/shop/img-put/prod/03/370-06-01.jpg</t>
  </si>
  <si>
    <t>http://www.aubertrain.com/shop/img-put/prod/03/370-07-01.jpg</t>
  </si>
  <si>
    <t>http://www.aubertrain.com/shop/img-put/prod/03/370-08-01.jpg</t>
  </si>
  <si>
    <t>http://www.aubertrain.com/shop/img-put/prod/03/380-01-01.jpg,http://www.aubertrain.com/shop/img-put/prod/03/380-01-02.jpg,http://www.aubertrain.com/shop/img-put/prod/03/380-01-03.jpg</t>
  </si>
  <si>
    <t>http://www.aubertrain.com/shop/img-put/prod/05/410-01-01.jpg,http://www.aubertrain.com/shop/img-put/prod/05/410-01-02.jpg,http://www.aubertrain.com/shop/img-put/prod/05/410-01-03.jpg,http://www.aubertrain.com/shop/img-put/prod/05/410-01-04.jpg</t>
  </si>
  <si>
    <t>http://www.aubertrain.com/shop/img-put/prod/05/410-02-01.jpg,http://www.aubertrain.com/shop/img-put/prod/05/410-02-02.jpg</t>
  </si>
  <si>
    <t>http://www.aubertrain.com/shop/img-put/prod/05/410-03-01.jpg,http://www.aubertrain.com/shop/img-put/prod/05/410-03-02.jpg,http://www.aubertrain.com/shop/img-put/prod/05/410-03-03.jpg,http://www.aubertrain.com/shop/img-put/prod/05/410-03-04.jpg</t>
  </si>
  <si>
    <t>http://www.aubertrain.com/shop/img-put/prod/05/410-04-01.jpg,http://www.aubertrain.com/shop/img-put/prod/05/410-04-02.jpg</t>
  </si>
  <si>
    <t>http://www.aubertrain.com/shop/img-put/prod/05/410-05-01.jpg,http://www.aubertrain.com/shop/img-put/prod/05/410-05-02.jpg,http://www.aubertrain.com/shop/img-put/prod/05/410-05-03.jpg</t>
  </si>
  <si>
    <t>http://www.aubertrain.com/shop/img-put/prod/05/410-06-01.jpg,http://www.aubertrain.com/shop/img-put/prod/05/410-06-02.jpg,http://www.aubertrain.com/shop/img-put/prod/05/410-06-03.jpg,http://www.aubertrain.com/shop/img-put/prod/05/410-06-04.jpg</t>
  </si>
  <si>
    <t>http://www.aubertrain.com/shop/img-put/prod/05/420-01-01.jpg,http://www.aubertrain.com/shop/img-put/prod/05/420-01-02.jpg,http://www.aubertrain.com/shop/img-put/prod/05/420-01-03.jpg,http://www.aubertrain.com/shop/img-put/prod/05/420-01-04.jpg,http://www.aubertrain.com/shop/img-put/prod/05/420-01-05.jpg</t>
  </si>
  <si>
    <t>http://www.aubertrain.com/shop/img-put/prod/05/420-02-01.jpg,http://www.aubertrain.com/shop/img-put/prod/05/420-02-02.jpg,http://www.aubertrain.com/shop/img-put/prod/05/420-02-03.jpg</t>
  </si>
  <si>
    <t>http://www.aubertrain.com/shop/img-put/prod/05/420-03-01.jpg,http://www.aubertrain.com/shop/img-put/prod/05/420-03-02.jpg,http://www.aubertrain.com/shop/img-put/prod/05/420-03-03.jpg</t>
  </si>
  <si>
    <t>http://www.aubertrain.com/shop/img-put/prod/05/420-04-01.jpg,http://www.aubertrain.com/shop/img-put/prod/05/420-04-02.jpg</t>
  </si>
  <si>
    <t>http://www.aubertrain.com/shop/img-put/prod/05/420-05-01.jpg,http://www.aubertrain.com/shop/img-put/prod/05/420-05-02.jpg,http://www.aubertrain.com/shop/img-put/prod/05/420-05-03.jpg,http://www.aubertrain.com/shop/img-put/prod/05/420-05-04.jpg,http://www.aubertrain.com/shop/img-put/prod/05/420-05-05.jpg</t>
  </si>
  <si>
    <t>http://www.aubertrain.com/shop/img-put/prod/05/420-06-01.jpg,http://www.aubertrain.com/shop/img-put/prod/05/420-06-02.jpg,http://www.aubertrain.com/shop/img-put/prod/05/420-06-03.jpg,http://www.aubertrain.com/shop/img-put/prod/05/420-06-04.jpg</t>
  </si>
  <si>
    <t>http://www.aubertrain.com/shop/img-put/prod/05/420-07-01.jpg</t>
  </si>
  <si>
    <t>http://www.aubertrain.com/shop/img-put/prod/04/510-01-01.jpg</t>
  </si>
  <si>
    <t>http://www.aubertrain.com/shop/img-put/prod/04/510-02-01.jpg</t>
  </si>
  <si>
    <t>http://www.aubertrain.com/shop/img-put/prod/04/510-03-01.jpg</t>
  </si>
  <si>
    <t>http://www.aubertrain.com/shop/img-put/prod/04/510-04-01.jpg</t>
  </si>
  <si>
    <t>http://www.aubertrain.com/shop/img-put/prod/04/510-05-01.jpg</t>
  </si>
  <si>
    <t>http://www.aubertrain.com/shop/img-put/prod/04/510-06-01.jpg</t>
  </si>
  <si>
    <t>http://www.aubertrain.com/shop/img-put/prod/04/510-07-01.jpg</t>
  </si>
  <si>
    <t>http://www.aubertrain.com/shop/img-put/prod/04/510-08-01.jpg</t>
  </si>
  <si>
    <t>http://www.aubertrain.com/shop/img-put/prod/04/510-09-01.jpg</t>
  </si>
  <si>
    <t>http://www.aubertrain.com/shop/img-put/prod/04/510-10-01.jpg</t>
  </si>
  <si>
    <t>http://www.aubertrain.com/shop/img-put/prod/04/510-11-01.jpg</t>
  </si>
  <si>
    <t>http://www.aubertrain.com/shop/img-put/prod/04/510-12-01.jpg</t>
  </si>
  <si>
    <t>http://www.aubertrain.com/shop/img-put/prod/04/510-14-01.jpg</t>
  </si>
  <si>
    <t>http://www.aubertrain.com/shop/img-put/prod/04/510-15-01.jpg</t>
  </si>
  <si>
    <t>http://www.aubertrain.com/shop/img-put/prod/04/510-16-01.jpg</t>
  </si>
  <si>
    <t>http://www.aubertrain.com/shop/img-put/prod/04/510-17-01.jpg</t>
  </si>
  <si>
    <t>http://www.aubertrain.com/shop/img-put/prod/04/510-18-01.jpg</t>
  </si>
  <si>
    <t>http://www.aubertrain.com/shop/img-put/prod/04/510-19-01.jpg</t>
  </si>
  <si>
    <t>http://www.aubertrain.com/shop/img-put/prod/04/510-20-01.jpg</t>
  </si>
  <si>
    <t>http://www.aubertrain.com/shop/img-put/prod/04/510-21-01.jpg</t>
  </si>
  <si>
    <t>http://www.aubertrain.com/shop/img-put/prod/04/510-26-01.jpg</t>
  </si>
  <si>
    <t>http://www.aubertrain.com/shop/img-put/prod/04/520-01-01.jpg</t>
  </si>
  <si>
    <t>http://www.aubertrain.com/shop/img-put/prod/04/520-03-01.jpg,http://www.aubertrain.com/shop/img-put/prod/04/520-03-02.jpg</t>
  </si>
  <si>
    <t>http://www.aubertrain.com/shop/img-put/prod/04/520-04-01.jpg</t>
  </si>
  <si>
    <t>http://www.aubertrain.com/shop/img-put/prod/04/520-05-01.jpg</t>
  </si>
  <si>
    <t>http://www.aubertrain.com/shop/img-put/prod/04/520-06-01.jpg</t>
  </si>
  <si>
    <t>http://www.aubertrain.com/shop/img-put/prod/04/520-07-01.jpg</t>
  </si>
  <si>
    <t>http://www.aubertrain.com/shop/img-put/prod/04/520-08-01.jpg</t>
  </si>
  <si>
    <t>http://www.aubertrain.com/shop/img-put/prod/04/520-09-01.jpg</t>
  </si>
  <si>
    <t>http://www.aubertrain.com/shop/img-put/prod/04/520-10-01.jpg</t>
  </si>
  <si>
    <t>http://www.aubertrain.com/shop/img-put/prod/04/520-11-01.jpg</t>
  </si>
  <si>
    <t>http://www.aubertrain.com/shop/img-put/prod/04/520-12-01.jpg,http://www.aubertrain.com/shop/img-put/prod/04/520-12-02.jpg</t>
  </si>
  <si>
    <t>http://www.aubertrain.com/shop/img-put/prod/04/520-13-01-01.jpg</t>
  </si>
  <si>
    <t>http://www.aubertrain.com/shop/img-put/prod/04/520-13-02-01.jpg</t>
  </si>
  <si>
    <t>http://www.aubertrain.com/shop/img-put/prod/04/520-14-01.jpg</t>
  </si>
  <si>
    <t>http://www.aubertrain.com/shop/img-put/prod/04/520-15-01.jpg</t>
  </si>
  <si>
    <t>http://www.aubertrain.com/shop/img-put/prod/04/520-16-01.jpg</t>
  </si>
  <si>
    <t>http://www.aubertrain.com/shop/img-put/prod/04/520-17-01.jpg</t>
  </si>
  <si>
    <t>http://www.aubertrain.com/shop/img-put/prod/04/520-18-01.jpg</t>
  </si>
  <si>
    <t>http://www.aubertrain.com/shop/img-put/prod/04/520-19-01.jpg</t>
  </si>
  <si>
    <t>http://www.aubertrain.com/shop/img-put/prod/04/520-20-01.jpg</t>
  </si>
  <si>
    <t>http://www.aubertrain.com/shop/img-put/prod/04/520-21-01.jpg</t>
  </si>
  <si>
    <t>http://www.aubertrain.com/shop/img-put/prod/04/520-22-01.jpg</t>
  </si>
  <si>
    <t>http://www.aubertrain.com/shop/img-put/prod/04/520-24-01.jpg</t>
  </si>
  <si>
    <t>http://www.aubertrain.com/shop/img-put/prod/04/520-27-01.jpg</t>
  </si>
  <si>
    <t>http://www.aubertrain.com/shop/img-put/prod/04/520-29-01.jpg</t>
  </si>
  <si>
    <t>http://www.aubertrain.com/shop/img-put/prod/04/520-30-01.jpg</t>
  </si>
  <si>
    <t>http://www.aubertrain.com/shop/img-put/prod/04/520-31-01.jpg</t>
  </si>
  <si>
    <t>http://www.aubertrain.com/shop/img-put/prod/04/530-01-01.jpg</t>
  </si>
  <si>
    <t>http://www.aubertrain.com/shop/img-put/prod/04/530-02-01.jpg</t>
  </si>
  <si>
    <t>http://www.aubertrain.com/shop/img-put/prod/04/530-03-01.jpg</t>
  </si>
  <si>
    <t>http://www.aubertrain.com/shop/img-put/prod/04/530-04-01.jpg</t>
  </si>
  <si>
    <t>http://www.aubertrain.com/shop/img-put/prod/04/530-05-01.jpg</t>
  </si>
  <si>
    <t>http://www.aubertrain.com/shop/img-put/prod/04/530-06-01.jpg</t>
  </si>
  <si>
    <t>http://www.aubertrain.com/shop/img-put/prod/04/530-07-01.jpg</t>
  </si>
  <si>
    <t>http://www.aubertrain.com/shop/img-put/prod/04/530-08-01.jpg</t>
  </si>
  <si>
    <t>http://www.aubertrain.com/shop/img-put/prod/04/530-09-01.jpg</t>
  </si>
  <si>
    <t>http://www.aubertrain.com/shop/img-put/prod/04/530-10-01.jpg</t>
  </si>
  <si>
    <t>http://www.aubertrain.com/shop/img-put/prod/04/530-11-01.jpg</t>
  </si>
  <si>
    <t>http://www.aubertrain.com/shop/img-put/prod/04/530-12-01.jpg</t>
  </si>
  <si>
    <t>http://www.aubertrain.com/shop/img-put/prod/04/530-13-01.jpg</t>
  </si>
  <si>
    <t>http://www.aubertrain.com/shop/img-put/prod/04/530-14-01.jpg</t>
  </si>
  <si>
    <t>http://www.aubertrain.com/shop/img-put/prod/04/530-15-01.jpg</t>
  </si>
  <si>
    <t>http://www.aubertrain.com/shop/img-put/prod/04/540-01-01.jpg</t>
  </si>
  <si>
    <t>http://www.aubertrain.com/shop/img-put/prod/04/540-02-01.jpg</t>
  </si>
  <si>
    <t>http://www.aubertrain.com/shop/img-put/prod/04/540-03-01.jpg</t>
  </si>
  <si>
    <t>http://www.aubertrain.com/shop/img-put/prod/04/540-04-01.jpg</t>
  </si>
  <si>
    <t>http://www.aubertrain.com/shop/img-put/prod/04/540-05-01.jpg</t>
  </si>
  <si>
    <t>http://www.aubertrain.com/shop/img-put/prod/04/540-06-01.jpg</t>
  </si>
  <si>
    <t>http://www.aubertrain.com/shop/img-put/prod/04/540-07-01.jpg</t>
  </si>
  <si>
    <t>http://www.aubertrain.com/shop/img-put/prod/04/540-08-01.jpg</t>
  </si>
  <si>
    <t>http://www.aubertrain.com/shop/img-put/prod/04/540-09-01.jpg</t>
  </si>
  <si>
    <t>http://www.aubertrain.com/shop/img-put/prod/04/540-10-01.jpg</t>
  </si>
  <si>
    <t>http://www.aubertrain.com/shop/img-put/prod/04/540-11-01.jpg</t>
  </si>
  <si>
    <t>http://www.aubertrain.com/shop/img-put/prod/04/540-12-01.jpg</t>
  </si>
  <si>
    <t>http://www.aubertrain.com/shop/img-put/prod/04/540-13-01.jpg</t>
  </si>
  <si>
    <t>http://www.aubertrain.com/shop/img-put/prod/04/540-14-01.jpg</t>
  </si>
  <si>
    <t>http://www.aubertrain.com/shop/img-put/prod/06/610-01-01.jpg,http://www.aubertrain.com/shop/img-put/prod/06/610-01-02.jpg,http://www.aubertrain.com/shop/img-put/prod/06/610-01-03.jpg,http://www.aubertrain.com/shop/img-put/prod/06/610-01-04.jpg,http://www.aubertrain.com/shop/img-put/prod/06/610-01-05.jpg</t>
  </si>
  <si>
    <t>http://www.aubertrain.com/shop/img-put/prod/06/610-02-01.jpg,http://www.aubertrain.com/shop/img-put/prod/06/610-02-02.jpg,http://www.aubertrain.com/shop/img-put/prod/06/610-02-03.jpg,http://www.aubertrain.com/shop/img-put/prod/06/610-02-04.jpg,http://www.aubertrain.com/shop/img-put/prod/06/610-02-05.jpg</t>
  </si>
  <si>
    <t>http://www.aubertrain.com/shop/img-put/prod/06/610-03-01.jpg,http://www.aubertrain.com/shop/img-put/prod/06/610-03-02.jpg,http://www.aubertrain.com/shop/img-put/prod/06/610-03-03.jpg,http://www.aubertrain.com/shop/img-put/prod/06/610-03-04.jpg</t>
  </si>
  <si>
    <t>http://www.aubertrain.com/shop/img-put/prod/06/610-04-01.jpg,http://www.aubertrain.com/shop/img-put/prod/06/610-04-02.jpg,http://www.aubertrain.com/shop/img-put/prod/06/610-04-03.jpg,http://www.aubertrain.com/shop/img-put/prod/06/610-04-04.jpg</t>
  </si>
  <si>
    <t>http://www.aubertrain.com/shop/img-put/prod/06/610-05-01.jpg,http://www.aubertrain.com/shop/img-put/prod/06/610-05-02.jpg</t>
  </si>
  <si>
    <t>http://www.aubertrain.com/shop/img-put/prod/06/620-01-01.jpg,http://www.aubertrain.com/shop/img-put/prod/06/620-01-02.jpg,http://www.aubertrain.com/shop/img-put/prod/06/620-01-03.jpg</t>
  </si>
  <si>
    <t>http://www.aubertrain.com/shop/img-put/prod/06/620-02-01.jpg,http://www.aubertrain.com/shop/img-put/prod/06/620-02-02.jpg,http://www.aubertrain.com/shop/img-put/prod/06/620-02-03.jpg</t>
  </si>
  <si>
    <t>http://www.aubertrain.com/shop/img-put/prod/06/620-03-01.jpg</t>
  </si>
  <si>
    <t>http://www.aubertrain.com/shop/img-put/prod/06/620-04-01.jpg</t>
  </si>
  <si>
    <t>http://www.aubertrain.com/shop/img-put/prod/06/620-05-01.jpg,http://www.aubertrain.com/shop/img-put/prod/06/620-05-02.jpg,http://www.aubertrain.com/shop/img-put/prod/06/620-05-03.jpg,http://www.aubertrain.com/shop/img-put/prod/06/620-05-04.jpg,http://www.aubertrain.com/shop/img-put/prod/06/620-05-05.jpg</t>
  </si>
  <si>
    <t>http://www.aubertrain.com/shop/img-put/prod/06/620-06-01.jpg,http://www.aubertrain.com/shop/img-put/prod/06/620-06-02.jpg,http://www.aubertrain.com/shop/img-put/prod/06/620-06-03.jpg,http://www.aubertrain.com/shop/img-put/prod/06/620-06-04.jpg,http://www.aubertrain.com/shop/img-put/prod/06/620-06-05.jpg</t>
  </si>
  <si>
    <t>http://www.aubertrain.com/shop/img-put/prod/06/620-07-01.jpg,http://www.aubertrain.com/shop/img-put/prod/06/620-07-02.jpg,http://www.aubertrain.com/shop/img-put/prod/06/620-07-03.jpg</t>
  </si>
  <si>
    <t>http://www.aubertrain.com/shop/img-put/prod/06/620-10-01.jpg,http://www.aubertrain.com/shop/img-put/prod/06/620-10-02.jpg</t>
  </si>
  <si>
    <t>http://www.aubertrain.com/shop/img-put/prod/06/620-11-01.jpg,http://www.aubertrain.com/shop/img-put/prod/06/620-11-02.jpg</t>
  </si>
  <si>
    <t>http://www.aubertrain.com/shop/img-put/prod/07/710-01-01.jpg</t>
  </si>
  <si>
    <t>http://www.aubertrain.com/shop/img-put/prod/07/710-02-01.jpg</t>
  </si>
  <si>
    <t>http://www.aubertrain.com/shop/img-put/prod/07/710-03-01.jpg</t>
  </si>
  <si>
    <t>http://www.aubertrain.com/shop/img-put/prod/07/710-04-01.jpg</t>
  </si>
  <si>
    <t>http://www.aubertrain.com/shop/img-put/prod/07/710-05-01.jpg</t>
  </si>
  <si>
    <t>http://www.aubertrain.com/shop/img-put/prod/07/710-06-01.jpg</t>
  </si>
  <si>
    <t>http://www.aubertrain.com/shop/img-put/prod/07/720-01-01.jpg</t>
  </si>
  <si>
    <t>http://www.aubertrain.com/shop/img-put/prod/07/720-02-01.jpg,http://www.aubertrain.com/shop/img-put/prod/07/720-02-02.jpg</t>
  </si>
  <si>
    <t>http://www.aubertrain.com/shop/img-put/prod/07/720-04-01.jpg</t>
  </si>
  <si>
    <t>http://www.aubertrain.com/shop/img-put/prod/07/740-01-01.jpg</t>
  </si>
  <si>
    <t>http://www.aubertrain.com/shop/img-put/prod/07/750-01-01.jpg</t>
  </si>
  <si>
    <t>http://www.aubertrain.com/shop/img-put/prod/07/720-05-01.jpg,http://www.aubertrain.com/shop/img-put/prod/07/720-05-02.jpg</t>
  </si>
  <si>
    <t>http://www.aubertrain.com/shop/img-put/prod/08/810-01-01.jpg,http://www.aubertrain.com/shop/img-put/prod/08/810-01-02.jpg,http://www.aubertrain.com/shop/img-put/prod/08/810-01-03.jpg,http://www.aubertrain.com/shop/img-put/prod/08/810-01-04.jpg</t>
  </si>
  <si>
    <t>http://www.aubertrain.com/shop/img-put/prod/08/810-02-01.jpg,http://www.aubertrain.com/shop/img-put/prod/08/810-02-02.jpg,http://www.aubertrain.com/shop/img-put/prod/08/810-02-03.jpg,http://www.aubertrain.com/shop/img-put/prod/08/810-02-04.jpg</t>
  </si>
  <si>
    <t>http://www.aubertrain.com/shop/img-put/prod/08/810-03-01.jpg,http://www.aubertrain.com/shop/img-put/prod/08/810-03-02.jpg,http://www.aubertrain.com/shop/img-put/prod/08/810-03-03.jpg</t>
  </si>
  <si>
    <t>http://www.aubertrain.com/shop/img-put/prod/08/820-01-01.jpg,http://www.aubertrain.com/shop/img-put/prod/08/820-01-02.jpg,http://www.aubertrain.com/shop/img-put/prod/08/820-01-03.jpg</t>
  </si>
  <si>
    <t>http://www.aubertrain.com/shop/img-put/prod/08/820-02-01.jpg,http://www.aubertrain.com/shop/img-put/prod/08/820-02-02.jpg</t>
  </si>
  <si>
    <t>http://www.aubertrain.com/shop/img-put/prod/08/830-01-01.jpg,http://www.aubertrain.com/shop/img-put/prod/08/830-01-02.jpg</t>
  </si>
  <si>
    <t>http://www.aubertrain.com/shop/img-put/prod/08/830-02-01.jpg,http://www.aubertrain.com/shop/img-put/prod/08/830-02-02.jpg,http://www.aubertrain.com/shop/img-put/prod/08/830-02-03.jpg,http://www.aubertrain.com/shop/img-put/prod/08/830-02-04.jpg</t>
  </si>
  <si>
    <t>http://www.aubertrain.com/shop/img-put/prod/08/830-03-01.jpg,http://www.aubertrain.com/shop/img-put/prod/08/830-03-02.jpg</t>
  </si>
  <si>
    <t>http://www.aubertrain.com/shop/img-put/prod/08/830-04-01.jpg</t>
  </si>
  <si>
    <t>http://www.aubertrain.com/shop/img-put/prod/08/830-05-01.jpg</t>
  </si>
  <si>
    <t>http://www.aubertrain.com/shop/img-put/prod/08/840-01-01.jpg,http://www.aubertrain.com/shop/img-put/prod/08/840-01-02.jpg,http://www.aubertrain.com/shop/img-put/prod/08/840-01-03.jpg,http://www.aubertrain.com/shop/img-put/prod/08/840-01-04.jpg</t>
  </si>
  <si>
    <t>http://www.aubertrain.com/shop/img-put/prod/08/840-02-01.jpg,http://www.aubertrain.com/shop/img-put/prod/08/840-02-02.jpg</t>
  </si>
  <si>
    <t>http://www.aubertrain.com/shop/img-put/prod/08/840-03-01.jpg,http://www.aubertrain.com/shop/img-put/prod/08/840-03-02.jpg</t>
  </si>
  <si>
    <t>http://www.aubertrain.com/shop/img-put/prod/08/840-04-01.jpg</t>
  </si>
  <si>
    <t>http://www.aubertrain.com/shop/img-put/prod/08/840-05-01.jpg,http://www.aubertrain.com/shop/img-put/prod/08/840-05-02.jpg,http://www.aubertrain.com/shop/img-put/prod/08/840-05-03.jpg,http://www.aubertrain.com/shop/img-put/prod/08/840-05-04.jpg</t>
  </si>
  <si>
    <t>http://www.aubertrain.com/shop/img-put/prod/08/850-01-01.jpg,http://www.aubertrain.com/shop/img-put/prod/08/850-01-02.jpg</t>
  </si>
  <si>
    <t>http://www.aubertrain.com/shop/img-put/prod/08/850-02-01.jpg</t>
  </si>
  <si>
    <t>http://www.aubertrain.com/shop/img-put/prod/08/850-03-01.jpg,http://www.aubertrain.com/shop/img-put/prod/08/850-03-02.jpg</t>
  </si>
  <si>
    <t>http://www.aubertrain.com/shop/img-put/prod/08/850-05-01.jpg</t>
  </si>
  <si>
    <t>http://www.aubertrain.com/shop/img-put/prod/09/910-01-01.jpg,http://www.aubertrain.com/shop/img-put/prod/09/910-01-02.jpg</t>
  </si>
  <si>
    <t>http://www.aubertrain.com/shop/img-put/prod/09/910-02-01.jpg,http://www.aubertrain.com/shop/img-put/prod/09/910-02-02.jpg</t>
  </si>
  <si>
    <t>http://www.aubertrain.com/shop/img-put/prod/09/920-01-01.jpg</t>
  </si>
  <si>
    <t>http://www.aubertrain.com/shop/img-put/prod/09/920-02-01.jpg,http://www.aubertrain.com/shop/img-put/prod/09/920-02-02.jpg</t>
  </si>
  <si>
    <t>http://www.aubertrain.com/shop/img-put/prod/09/930-01-01.jpg,http://www.aubertrain.com/shop/img-put/prod/09/930-01-02.jpg,http://www.aubertrain.com/shop/img-put/prod/09/930-01-03.jpg,http://www.aubertrain.com/shop/img-put/prod/09/930-01-04.jpg</t>
  </si>
  <si>
    <t>http://www.aubertrain.com/shop/img-put/prod/09/930-02-01.jpg</t>
  </si>
  <si>
    <t>http://www.aubertrain.com/shop/img-put/prod/09/940-01-01.jpg,http://www.aubertrain.com/shop/img-put/prod/09/940-01-02.jpg,http://www.aubertrain.com/shop/img-put/prod/09/940-01-03.jpg</t>
  </si>
  <si>
    <t>http://www.aubertrain.com/shop/img-put/prod/09/940-02-01.jpg,http://www.aubertrain.com/shop/img-put/prod/09/940-02-02.jpg,http://www.aubertrain.com/shop/img-put/prod/09/940-02-03.jpg</t>
  </si>
  <si>
    <t>http://www.aubertrain.com/shop/img-put/prod/09/940-03-01.jpg</t>
  </si>
  <si>
    <t>http://www.aubertrain.com/shop/img-put/prod/09/940-04-01.jpg</t>
  </si>
  <si>
    <t>http://www.aubertrain.com/shop/img-put/prod/09/940-05-01.jpg,http://www.aubertrain.com/shop/img-put/prod/09/940-05-02.jpg,http://www.aubertrain.com/shop/img-put/prod/09/940-05-03.jpg</t>
  </si>
  <si>
    <t>http://www.aubertrain.com/shop/img-put/prod/09/950-01-01.jpg</t>
  </si>
  <si>
    <t>http://www.aubertrain.com/shop/img-put/prod/09/950-02-01.jpg,http://www.aubertrain.com/shop/img-put/prod/09/950-02-02.jpg,http://www.aubertrain.com/shop/img-put/prod/09/950-02-03.jpg</t>
  </si>
  <si>
    <t>http://www.aubertrain.com/shop/img-put/prod/09/950-03-01.jpg,http://www.aubertrain.com/shop/img-put/prod/09/950-03-02.jpg</t>
  </si>
  <si>
    <t>http://www.aubertrain.com/shop/img-put/prod/09/950-04-01.jpg</t>
  </si>
  <si>
    <t>http://www.aubertrain.com/shop/img-put/prod/09/950-05-01.jpg</t>
  </si>
  <si>
    <t>http://www.aubertrain.com/shop/img-put/prod/09/950-06-01.jpg</t>
  </si>
  <si>
    <t>http://www.aubertrain.com/shop/img-put/prod/09/950-07-01.jpg</t>
  </si>
  <si>
    <t>http://www.aubertrain.com/shop/img-put/prod/09/960-01-01.jpg,http://www.aubertrain.com/shop/img-put/prod/09/960-01-02.jpg,http://www.aubertrain.com/shop/img-put/prod/09/960-01-03.jpg,http://www.aubertrain.com/shop/img-put/prod/09/960-01-04.jpg,http://www.aubertrain.com/shop/img-put/prod/09/960-01-05.jpg</t>
  </si>
  <si>
    <t>http://www.aubertrain.com/shop/img-put/prod/09/960-02-01.jpg,http://www.aubertrain.com/shop/img-put/prod/09/960-02-02.jpg</t>
  </si>
  <si>
    <t>http://www.aubertrain.com/shop/img-put/prod/09/970-01-01.jpg,http://www.aubertrain.com/shop/img-put/prod/09/970-01-02.jpg,http://www.aubertrain.com/shop/img-put/prod/09/970-01-03.jpg</t>
  </si>
  <si>
    <t>http://www.aubertrain.com/shop/img-put/prod/10/1010-01-01.jpg</t>
  </si>
  <si>
    <t>http://www.aubertrain.com/shop/img-put/prod/10/1010-02-01.jpg</t>
  </si>
  <si>
    <t>http://www.aubertrain.com/shop/img-put/prod/10/1010-03-01.jpg</t>
  </si>
  <si>
    <t>http://www.aubertrain.com/shop/img-put/prod/10/1010-04-01.jpg</t>
  </si>
  <si>
    <t>http://www.aubertrain.com/shop/img-put/prod/10/1010-05-01.jpg</t>
  </si>
  <si>
    <t>http://www.aubertrain.com/shop/img-put/prod/10/1010-06-01.jpg,http://www.aubertrain.com/shop/img-put/prod/10/1010-06-02.jpg</t>
  </si>
  <si>
    <t>http://www.aubertrain.com/shop/img-put/prod/10/1010-07-01.jpg</t>
  </si>
  <si>
    <t>http://www.aubertrain.com/shop/img-put/prod/10/1010-08-01.jpg</t>
  </si>
  <si>
    <t>http://www.aubertrain.com/shop/img-put/prod/10/1010-09-01.jpg</t>
  </si>
  <si>
    <t>http://www.aubertrain.com/shop/img-put/prod/10/1010-10-01.jpg</t>
  </si>
  <si>
    <t>http://www.aubertrain.com/shop/img-put/prod/10/1010-11-01.jpg</t>
  </si>
  <si>
    <t>http://www.aubertrain.com/shop/img-put/prod/10/1010-12-01.jpg</t>
  </si>
  <si>
    <t>http://www.aubertrain.com/shop/img-put/prod/10/1010-13-01.jpg</t>
  </si>
  <si>
    <t>http://www.aubertrain.com/shop/img-put/prod/10/1010-14-01.jpg</t>
  </si>
  <si>
    <t>http://www.aubertrain.com/shop/img-put/prod/10/1010-15-01.jpg</t>
  </si>
  <si>
    <t>http://www.aubertrain.com/shop/img-put/prod/10/1010-16-01.jpg,http://www.aubertrain.com/shop/img-put/prod/10/1010-16-02.jpg</t>
  </si>
  <si>
    <t>http://www.aubertrain.com/shop/img-put/prod/10/1010-17-01.jpg</t>
  </si>
  <si>
    <t>http://www.aubertrain.com/shop/img-put/prod/10/1010-18-01.jpg</t>
  </si>
  <si>
    <t>http://www.aubertrain.com/shop/img-put/prod/10/1010-19-01.jpg</t>
  </si>
  <si>
    <t>http://www.aubertrain.com/shop/img-put/prod/10/1010-20-01.jpg</t>
  </si>
  <si>
    <t>http://www.aubertrain.com/shop/img-put/prod/10/1010-21-01.jpg</t>
  </si>
  <si>
    <t>http://www.aubertrain.com/shop/img-put/prod/10/1010-22-01.jpg</t>
  </si>
  <si>
    <t>http://www.aubertrain.com/shop/img-put/prod/10/1010-24-01.jpg</t>
  </si>
  <si>
    <t>http://www.aubertrain.com/shop/img-put/prod/10/1010-25-01.jpg</t>
  </si>
  <si>
    <t>http://www.aubertrain.com/shop/img-put/prod/10/1010-26-01.jpg</t>
  </si>
  <si>
    <t>http://www.aubertrain.com/shop/img-put/prod/10/1020-01-01.jpg,http://www.aubertrain.com/shop/img-put/prod/10/1020-01-02.jpg,http://www.aubertrain.com/shop/img-put/prod/10/1020-01-03.jpg,http://www.aubertrain.com/shop/img-put/prod/10/1020-01-04.jpg</t>
  </si>
  <si>
    <t>http://www.aubertrain.com/shop/img-put/prod/10/1020-03-01.jpg</t>
  </si>
  <si>
    <t>http://www.aubertrain.com/shop/img-put/prod/10/1020-02-01.jpg</t>
  </si>
  <si>
    <t>http://www.aubertrain.com/shop/img-put/prod/10/1020-06-01.jpg</t>
  </si>
  <si>
    <t>http://www.aubertrain.com/shop/img-put/prod/10/1030-01-01.jpg</t>
  </si>
  <si>
    <t>http://www.aubertrain.com/shop/img-put/prod/10/1030-02-01.jpg</t>
  </si>
  <si>
    <t>http://www.aubertrain.com/shop/img-put/prod/10/1030-03-01.jpg</t>
  </si>
  <si>
    <t>http://www.aubertrain.com/shop/img-put/prod/10/1030-04-01.jpg</t>
  </si>
  <si>
    <t>http://www.aubertrain.com/shop/img-put/prod/10/1030-05-01.jpg</t>
  </si>
  <si>
    <t>http://www.aubertrain.com/shop/img-put/prod/10/1030-06-01.jpg</t>
  </si>
  <si>
    <t>http://www.aubertrain.com/shop/img-put/prod/10/1030-08-01.jpg</t>
  </si>
  <si>
    <t>http://www.aubertrain.com/shop/img-put/prod/10/1030-14-01.jpg</t>
  </si>
  <si>
    <t>http://www.aubertrain.com/shop/img-put/prod/10/1030-15-01.jpg</t>
  </si>
  <si>
    <t>http://www.aubertrain.com/shop/img-put/prod/10/1030-16-01.jpg</t>
  </si>
  <si>
    <t>http://www.aubertrain.com/shop/img-put/prod/10/1040-01-01.jpg</t>
  </si>
  <si>
    <t>http://www.aubertrain.com/shop/img-put/prod/10/1040-03-01.jpg</t>
  </si>
  <si>
    <t>http://www.aubertrain.com/shop/img-put/prod/10/1040-04-01.jpg</t>
  </si>
  <si>
    <t>http://www.aubertrain.com/shop/img-put/prod/10/1040-06-01.jpg</t>
  </si>
  <si>
    <t>http://www.aubertrain.com/shop/img-put/prod/10/1040-07-01.jpg</t>
  </si>
  <si>
    <t>http://www.aubertrain.com/shop/img-put/prod/10/1050-01-01.jpg</t>
  </si>
  <si>
    <t>http://www.aubertrain.com/shop/img-put/prod/10/1050-02-01.jpg</t>
  </si>
  <si>
    <t>http://www.aubertrain.com/shop/img-put/prod/10/1050-03-01.jpg</t>
  </si>
  <si>
    <t>http://www.aubertrain.com/shop/img-put/prod/10/1050-04-01.jpg</t>
  </si>
  <si>
    <t>http://www.aubertrain.com/shop/img-put/prod/10/1050-05-01.jpg</t>
  </si>
  <si>
    <t>http://www.aubertrain.com/shop/img-put/prod/10/1050-06-01.jpg</t>
  </si>
  <si>
    <t>http://www.aubertrain.com/shop/img-put/prod/11/2100-01-01.jpg</t>
  </si>
  <si>
    <t>http://www.aubertrain.com/shop/img-put/prod/11/2100-02-01.jpg,http://www.aubertrain.com/shop/img-put/prod/11/2100-02-02.jpg</t>
  </si>
  <si>
    <t>http://www.aubertrain.com/shop/img-put/prod/11/2100-03-01.jpg,http://www.aubertrain.com/shop/img-put/prod/11/2100-03-02.jpg</t>
  </si>
  <si>
    <t>http://www.aubertrain.com/shop/img-put/prod/11/2100-04-01.jpg,http://www.aubertrain.com/shop/img-put/prod/11/2100-04-02.jpg</t>
  </si>
  <si>
    <t>http://www.aubertrain.com/shop/img-put/prod/11/2100-05-01.jpg</t>
  </si>
  <si>
    <t>http://www.aubertrain.com/shop/img-put/prod/11/2200-01-01.jpg</t>
  </si>
  <si>
    <t>http://www.aubertrain.com/shop/img-put/prod/11/2200-02-01.jpg</t>
  </si>
  <si>
    <t>http://www.aubertrain.com/shop/img-put/prod/11/2200-03-01.jpg,http://www.aubertrain.com/shop/img-put/prod/11/2200-03-02.jpg,http://www.aubertrain.com/shop/img-put/prod/11/2200-03-03.jpg</t>
  </si>
  <si>
    <t>http://www.aubertrain.com/shop/img-put/prod/11/2200-04-01.jpg</t>
  </si>
  <si>
    <t>http://www.aubertrain.com/shop/img-put/prod/11/2300-01-01.jpg,http://www.aubertrain.com/shop/img-put/prod/11/2300-01-02.jpg</t>
  </si>
  <si>
    <t>http://www.aubertrain.com/shop/img-put/prod/11/2300-02-01.jpg,http://www.aubertrain.com/shop/img-put/prod/11/2300-02-02.jpg,http://www.aubertrain.com/shop/img-put/prod/11/2300-02-03.jpg,http://www.aubertrain.com/shop/img-put/prod/11/2300-02-04.jpg,http://www.aubertrain.com/shop/img-put/prod/11/2300-02-05.jpg</t>
  </si>
  <si>
    <t>http://www.aubertrain.com/shop/img-put/prod/11/2300-03-01.jpg,http://www.aubertrain.com/shop/img-put/prod/11/2300-03-02.jpg,http://www.aubertrain.com/shop/img-put/prod/11/2300-03-03.jpg</t>
  </si>
  <si>
    <t>http://www.aubertrain.com/shop/img-put/prod/11/2300-04-01.jpg,http://www.aubertrain.com/shop/img-put/prod/11/2300-04-02.jpg,http://www.aubertrain.com/shop/img-put/prod/11/2300-04-03.jpg</t>
  </si>
  <si>
    <t>http://www.aubertrain.com/shop/img-put/prod/11/2400-01-01.jpg</t>
  </si>
  <si>
    <t>http://www.aubertrain.com/shop/img-put/prod/11/2400-02-01.jpg</t>
  </si>
  <si>
    <t>http://www.aubertrain.com/shop/img-put/prod/11/2400-03-01.jpg</t>
  </si>
  <si>
    <t>http://www.aubertrain.com/shop/img-put/prod/11/2400-04-01.jpg</t>
  </si>
  <si>
    <t>http://www.aubertrain.com/shop/img-put/prod/11/2400-05-01.jpg,http://www.aubertrain.com/shop/img-put/prod/11/2400-05-02.jpg,http://www.aubertrain.com/shop/img-put/prod/11/2400-05-03.jpg</t>
  </si>
  <si>
    <t>http://www.aubertrain.com/shop/img-put/prod/11/2400-06-01.jpg</t>
  </si>
  <si>
    <t>http://www.aubertrain.com/shop/img-put/prod/11/2400-07-01.jpg</t>
  </si>
  <si>
    <t>http://www.aubertrain.com/shop/img-put/prod/11/2400-08-01.jpg</t>
  </si>
  <si>
    <t>http://www.aubertrain.com/shop/img-put/prod/11/2400-09-01.jpg</t>
  </si>
  <si>
    <t>http://www.aubertrain.com/shop/img-put/prod/11/2400-11-01.jpg</t>
  </si>
  <si>
    <t>http://www.aubertrain.com/shop/img-put/prod/11/2400-12-01.jpg</t>
  </si>
  <si>
    <t>http://www.aubertrain.com/shop/img-put/prod/11/2400-13-01.jpg</t>
  </si>
  <si>
    <t>http://www.aubertrain.com/shop/img-put/prod/11/2400-14-01.jpg</t>
  </si>
  <si>
    <t>http://www.aubertrain.com/shop/img-put/prod/11/2400-15-01.jpg</t>
  </si>
  <si>
    <t>http://www.aubertrain.com/shop/img-put/prod/11/2400-16-01.jpg</t>
  </si>
  <si>
    <t>http://www.aubertrain.com/shop/img-put/prod/11/2400-17-01.jpg</t>
  </si>
  <si>
    <t>http://www.aubertrain.com/shop/img-put/prod/11/2400-18-01.jpg</t>
  </si>
  <si>
    <t>http://www.aubertrain.com/shop/img-put/prod/11/2400-19-01.jpg</t>
  </si>
  <si>
    <t>http://www.aubertrain.com/shop/img-put/prod/11/2500-01-01.jpg</t>
  </si>
  <si>
    <t>http://www.aubertrain.com/shop/img-put/prod/11/2500-02-01.jpg</t>
  </si>
  <si>
    <t>http://www.aubertrain.com/shop/img-put/prod/11/2500-03-01.jpg</t>
  </si>
  <si>
    <t>http://www.aubertrain.com/shop/img-put/prod/11/2500-04-01.jpg</t>
  </si>
  <si>
    <t>http://www.aubertrain.com/shop/img-put/prod/11/2500-05-01.jpg</t>
  </si>
  <si>
    <t>http://www.aubertrain.com/shop/img-put/prod/11/2500-06-01.jpg</t>
  </si>
  <si>
    <t>http://www.aubertrain.com/shop/img-put/prod/11/2500-07-01.jpg</t>
  </si>
  <si>
    <t>http://www.aubertrain.com/shop/img-put/prod/11/2500-08-01.jpg</t>
  </si>
  <si>
    <t>http://www.aubertrain.com/shop/img-put/prod/11/2700-01-01.jpg</t>
  </si>
  <si>
    <t>http://www.aubertrain.com/shop/img-put/prod/11/2600-01-01.jpg</t>
  </si>
  <si>
    <t>http://www.aubertrain.com/shop/img-put/prod/11/2600-02-01.jpg</t>
  </si>
  <si>
    <t>http://www.aubertrain.com/shop/img-put/prod/11/2600-03-01.jpg</t>
  </si>
  <si>
    <t>http://www.aubertrain.com/shop/img-put/prod/11/2600-04-01.jpg</t>
  </si>
  <si>
    <t>http://www.aubertrain.com/shop/img-put/prod/11/2600-05-01.jpg</t>
  </si>
  <si>
    <t>http://www.aubertrain.com/shop/img-put/prod/11/2600-06-01.jpg</t>
  </si>
  <si>
    <t>http://www.aubertrain.com/shop/img-put/prod/11/2600-07-01.jpg</t>
  </si>
  <si>
    <t>http://www.aubertrain.com/shop/img-put/prod/11/2600-08-01.jpg</t>
  </si>
  <si>
    <t>http://www.aubertrain.com/shop/img-put/prod/11/2600-09-01.jpg</t>
  </si>
  <si>
    <t>http://www.aubertrain.com/shop/img-put/prod/11/2600-10-01.jpg</t>
  </si>
  <si>
    <t>http://www.aubertrain.com/shop/img-put/prod/11/2800-01-01.jpg,http://www.aubertrain.com/shop/img-put/prod/11/2800-01-02.jpg</t>
  </si>
  <si>
    <t>http://www.aubertrain.com/shop/img-put/prod/11/2800-02-01.jpg</t>
  </si>
  <si>
    <t>http://www.aubertrain.com/shop/img-put/prod/11/2800-03-01.jpg</t>
  </si>
  <si>
    <t>http://www.aubertrain.com/shop/img-put/prod/14/3100-01-01.jpg,http://www.aubertrain.com/shop/img-put/prod/14/3100-01-02.jpg,http://www.aubertrain.com/shop/img-put/prod/14/3100-01-03.jpg,http://www.aubertrain.com/shop/img-put/prod/14/3100-01-04.jpg</t>
  </si>
  <si>
    <t>http://www.aubertrain.com/shop/img-put/prod/14/3100-02-01.jpg,http://www.aubertrain.com/shop/img-put/prod/14/3100-02-02.jpg,http://www.aubertrain.com/shop/img-put/prod/14/3100-02-03.jpg,http://www.aubertrain.com/shop/img-put/prod/14/3100-02-04.jpg,http://www.aubertrain.com/shop/img-put/prod/14/3100-02-05.jpg,http://www.aubertrain.com/shop/img-put/prod/14/3100-02-06.jpg</t>
  </si>
  <si>
    <t>http://www.aubertrain.com/shop/img-put/prod/14/3200-01-01.jpg,http://www.aubertrain.com/shop/img-put/prod/14/3200-01-02.jpg,http://www.aubertrain.com/shop/img-put/prod/14/3200-01-03.jpg</t>
  </si>
  <si>
    <t>http://www.aubertrain.com/shop/img-put/prod/12/﻿4001-01-01.jpg,http://www.aubertrain.com/shop/img-put/prod/12/﻿4001-01-02.jpg</t>
  </si>
  <si>
    <t>http://www.aubertrain.com/shop/img-put/prod/12/﻿4001-03-01.jpg</t>
  </si>
  <si>
    <t>http://www.aubertrain.com/shop/img-put/prod/12/﻿4001-04-01.jpg</t>
  </si>
  <si>
    <t>http://www.aubertrain.com/shop/img-put/prod/12/﻿4001-05-01.jpg</t>
  </si>
  <si>
    <t>http://www.aubertrain.com/shop/img-put/prod/12/﻿4001-06-01.jpg</t>
  </si>
  <si>
    <t>http://www.aubertrain.com/shop/img-put/prod/12/﻿4001-07-01.jpg</t>
  </si>
  <si>
    <t>http://www.aubertrain.com/shop/img-put/prod/12/﻿4001-08-01.jpg</t>
  </si>
  <si>
    <t>http://www.aubertrain.com/shop/img-put/prod/12/4002-01-01.jpg</t>
  </si>
  <si>
    <t>http://www.aubertrain.com/shop/img-put/prod/12/4002-02-01.jpg</t>
  </si>
  <si>
    <t>http://www.aubertrain.com/shop/img-put/prod/12/4002-03-01.jpg</t>
  </si>
  <si>
    <t>http://www.aubertrain.com/shop/img-put/prod/12/4002-04-01.jpg</t>
  </si>
  <si>
    <t>http://www.aubertrain.com/shop/img-put/prod/12/4003-01-01.jpg</t>
  </si>
  <si>
    <t>http://www.aubertrain.com/shop/img-put/prod/12/4003-02-01.jpg</t>
  </si>
  <si>
    <t>http://www.aubertrain.com/shop/img-put/prod/12/4003-03-01.jpg,http://www.aubertrain.com/shop/img-put/prod/12/4003-03-02.jpg</t>
  </si>
  <si>
    <t>http://www.aubertrain.com/shop/img-put/prod/12/4003-04-01.jpg</t>
  </si>
  <si>
    <t>http://www.aubertrain.com/shop/img-put/prod/12/4004-01-01.jpg,http://www.aubertrain.com/shop/img-put/prod/12/4004-01-02.jpg</t>
  </si>
  <si>
    <t>http://www.aubertrain.com/shop/img-put/prod/12/4004-02-01.jpg</t>
  </si>
  <si>
    <t>http://www.aubertrain.com/shop/img-put/prod/12/4004-03-01.jpg,http://www.aubertrain.com/shop/img-put/prod/12/4004-03-02.jpg</t>
  </si>
  <si>
    <t>http://www.aubertrain.com/shop/img-put/prod/12/4004-04-01.jpg</t>
  </si>
  <si>
    <t>http://www.aubertrain.com/shop/img-put/prod/12/4004-05-01.jpg</t>
  </si>
  <si>
    <t>http://www.aubertrain.com/shop/img-put/prod/12/4004-06-01.jpg</t>
  </si>
  <si>
    <t>http://www.aubertrain.com/shop/img-put/prod/12/4004-07-01.jpg</t>
  </si>
  <si>
    <t>http://www.aubertrain.com/shop/img-put/prod/12/4004-08-01.jpg</t>
  </si>
  <si>
    <t>http://www.aubertrain.com/shop/img-put/prod/12/4004-09-01.jpg</t>
  </si>
  <si>
    <t>http://www.aubertrain.com/shop/img-put/prod/12/4004-10-01.jpg,http://www.aubertrain.com/shop/img-put/prod/12/4004-10-02.jpg</t>
  </si>
  <si>
    <t>http://www.aubertrain.com/shop/img-put/prod/12/4004-11-01.jpg</t>
  </si>
  <si>
    <t>http://www.aubertrain.com/shop/img-put/prod/12/4004-12-01.jpg</t>
  </si>
  <si>
    <t>http://www.aubertrain.com/shop/img-put/prod/12/4005-01-01.jpg</t>
  </si>
  <si>
    <t>http://www.aubertrain.com/shop/img-put/prod/12/4005-02-01.jpg,http://www.aubertrain.com/shop/img-put/prod/12/4005-02-02.jpg</t>
  </si>
  <si>
    <t>http://www.aubertrain.com/shop/img-put/prod/12/4005-03-01.jpg,http://www.aubertrain.com/shop/img-put/prod/12/4005-03-02.jpg</t>
  </si>
  <si>
    <t>http://www.aubertrain.com/shop/img-put/prod/12/4005-04-01.jpg</t>
  </si>
  <si>
    <t>http://www.aubertrain.com/shop/img-put/prod/12/4006-01-01.jpg,http://www.aubertrain.com/shop/img-put/prod/12/4006-01-02.jpg</t>
  </si>
  <si>
    <t>http://www.aubertrain.com/shop/img-put/prod/12/4006-02-01.jpg</t>
  </si>
  <si>
    <t>http://www.aubertrain.com/shop/img-put/prod/12/4006-03-01.jpg,http://www.aubertrain.com/shop/img-put/prod/12/4006-03-02.jpg</t>
  </si>
  <si>
    <t>http://www.aubertrain.com/shop/img-put/prod/12/4007-01-01.jpg,http://www.aubertrain.com/shop/img-put/prod/12/4007-01-02.jpg</t>
  </si>
  <si>
    <t>http://www.aubertrain.com/shop/img-put/prod/12/4007-02-01.jpg</t>
  </si>
  <si>
    <t>http://www.aubertrain.com/shop/img-put/prod/12/4007-03-01.jpg</t>
  </si>
  <si>
    <t>http://www.aubertrain.com/shop/img-put/prod/12/4007-04-01.jpg</t>
  </si>
  <si>
    <t>http://www.aubertrain.com/shop/img-put/prod/12/4007-05-01.jpg</t>
  </si>
  <si>
    <t>http://www.aubertrain.com/shop/img-put/prod/12/4007-06-01.jpg</t>
  </si>
  <si>
    <t>http://www.aubertrain.com/shop/img-put/prod/12/4008-01-01.jpg</t>
  </si>
  <si>
    <t>http://www.aubertrain.com/shop/img-put/prod/12/4008-02-01.jpg</t>
  </si>
  <si>
    <t>http://www.aubertrain.com/shop/img-put/prod/12/4008-03-01.jpg</t>
  </si>
  <si>
    <t>http://www.aubertrain.com/shop/img-put/prod/12/4008-04-01.jpg</t>
  </si>
  <si>
    <t>http://www.aubertrain.com/shop/img-put/prod/12/4008-05-01.jpg</t>
  </si>
  <si>
    <t>http://www.aubertrain.com/shop/img-put/prod/12/4008-06-01.jpg</t>
  </si>
  <si>
    <t>http://www.aubertrain.com/shop/img-put/prod/12/4008-07-01.jpg</t>
  </si>
  <si>
    <t>http://www.aubertrain.com/shop/img-put/prod/12/4008-08-01.jpg</t>
  </si>
  <si>
    <t>http://www.aubertrain.com/shop/img-put/prod/12/4008-09-01.jpg</t>
  </si>
  <si>
    <t>http://www.aubertrain.com/shop/img-put/prod/12/4009-01-01.jpg</t>
  </si>
  <si>
    <t>http://www.aubertrain.com/shop/img-put/prod/12/4009-02-01.jpg</t>
  </si>
  <si>
    <t>http://www.aubertrain.com/shop/img-put/prod/12/4009-03-01.jpg,http://www.aubertrain.com/shop/img-put/prod/12/4009-03-02.jpg</t>
  </si>
  <si>
    <t>http://www.aubertrain.com/shop/img-put/prod/12/4010-01-01.jpg,http://www.aubertrain.com/shop/img-put/prod/12/4010-01-02.jpg</t>
  </si>
  <si>
    <t>http://www.aubertrain.com/shop/img-put/prod/12/4010-02-01.jpg,http://www.aubertrain.com/shop/img-put/prod/12/4010-02-02.jpg</t>
  </si>
  <si>
    <t>http://www.aubertrain.com/shop/img-put/prod/12/4010-03-01.jpg,http://www.aubertrain.com/shop/img-put/prod/12/4010-03-02.jpg</t>
  </si>
  <si>
    <t>http://www.aubertrain.com/shop/img-put/prod/12/4011-01-01.jpg</t>
  </si>
  <si>
    <t>http://www.aubertrain.com/shop/img-put/prod/12/4011-02-01.jpg</t>
  </si>
  <si>
    <t>http://www.aubertrain.com/shop/img-put/prod/12/4011-03-01.jpg,http://www.aubertrain.com/shop/img-put/prod/12/4011-03-02.jpg</t>
  </si>
  <si>
    <t>http://www.aubertrain.com/shop/img-put/prod/12/4011-04-01.jpg</t>
  </si>
  <si>
    <t>http://www.aubertrain.com/shop/img-put/prod/12/4011-05-01.jpg</t>
  </si>
  <si>
    <t>http://www.aubertrain.com/shop/img-put/prod/12/4011-06-01.jpg,http://www.aubertrain.com/shop/img-put/prod/12/4011-06-02.jpg</t>
  </si>
  <si>
    <t>http://www.aubertrain.com/shop/img-put/prod/12/4011-07-01.jpg</t>
  </si>
  <si>
    <t>http://www.aubertrain.com/shop/img-put/prod/12/4011-08-01.jpg,http://www.aubertrain.com/shop/img-put/prod/12/4011-08-02.jpg</t>
  </si>
  <si>
    <t>http://www.aubertrain.com/shop/img-put/prod/12/4011-09-01.jpg</t>
  </si>
  <si>
    <t>http://www.aubertrain.com/shop/img-put/prod/12/4011-10-01.jpg</t>
  </si>
  <si>
    <t>http://www.aubertrain.com/shop/img-put/prod/12/4011-11-01.jpg</t>
  </si>
  <si>
    <t>http://www.aubertrain.com/shop/img-put/prod/12/4011-12-01.jpg</t>
  </si>
  <si>
    <t>http://www.aubertrain.com/shop/img-put/prod/12/4012-01-01.jpg</t>
  </si>
  <si>
    <t>http://www.aubertrain.com/shop/img-put/prod/12/4012-03-01.jpg</t>
  </si>
  <si>
    <t>http://www.aubertrain.com/shop/img-put/prod/12/4012-04-01.jpg</t>
  </si>
  <si>
    <t>http://www.aubertrain.com/shop/img-put/prod/12/4013-01-01.jpg</t>
  </si>
  <si>
    <t>http://www.aubertrain.com/shop/img-put/prod/12/4013-02-01.jpg</t>
  </si>
  <si>
    <t>http://www.aubertrain.com/shop/img-put/prod/12/4013-03-01.jpg,http://www.aubertrain.com/shop/img-put/prod/12/4013-03-02.jpg</t>
  </si>
  <si>
    <t>http://www.aubertrain.com/shop/img-put/prod/12/4014-01-01.jpg</t>
  </si>
  <si>
    <t>http://www.aubertrain.com/shop/img-put/prod/12/4014-02-01.jpg</t>
  </si>
  <si>
    <t>http://www.aubertrain.com/shop/img-put/prod/12/4014-03-01.jpg</t>
  </si>
  <si>
    <t>http://www.aubertrain.com/shop/img-put/prod/12/4014-04-01.jpg</t>
  </si>
  <si>
    <t>http://www.aubertrain.com/shop/img-put/prod/13/5010-01-01.jpg,http://www.aubertrain.com/shop/img-put/prod/13/5010-01-02.jpg,http://www.aubertrain.com/shop/img-put/prod/13/5010-01-03.jpg</t>
  </si>
  <si>
    <t>http://www.aubertrain.com/shop/img-put/prod/13/5010-02-01.jpg,http://www.aubertrain.com/shop/img-put/prod/13/5010-02-02.jpg,http://www.aubertrain.com/shop/img-put/prod/13/5010-02-03.jpg</t>
  </si>
  <si>
    <t>http://www.aubertrain.com/shop/img-put/prod/13/5020-01-01.jpg,http://www.aubertrain.com/shop/img-put/prod/13/5020-01-02.jpg,http://www.aubertrain.com/shop/img-put/prod/13/5020-01-03.jpg</t>
  </si>
  <si>
    <t>http://www.aubertrain.com/shop/img-put/prod/13/5020-02-01.jpg,http://www.aubertrain.com/shop/img-put/prod/13/5020-02-02.jpg,http://www.aubertrain.com/shop/img-put/prod/13/5020-02-03.jpg</t>
  </si>
  <si>
    <t>http://www.aubertrain.com/shop/img-put/prod/13/5020-03-01.jpg,http://www.aubertrain.com/shop/img-put/prod/13/5020-03-02.jpg,http://www.aubertrain.com/shop/img-put/prod/13/5020-03-03.jpg</t>
  </si>
  <si>
    <t>http://www.aubertrain.com/shop/img-put/prod/13/5020-04-01.jpg,http://www.aubertrain.com/shop/img-put/prod/13/5020-04-02.jpg,http://www.aubertrain.com/shop/img-put/prod/13/5020-04-03.jpg</t>
  </si>
  <si>
    <t>http://www.aubertrain.com/shop/img-put/prod/13/5020-05-01.jpg,http://www.aubertrain.com/shop/img-put/prod/13/5020-05-02.jpg,http://www.aubertrain.com/shop/img-put/prod/13/5020-05-03.jpg,http://www.aubertrain.com/shop/img-put/prod/13/5020-05-04.jpg,http://www.aubertrain.com/shop/img-put/prod/13/5020-05-05.jpg</t>
  </si>
  <si>
    <t>http://www.aubertrain.com/shop/img-put/prod/13/5020-06-01.jpg,http://www.aubertrain.com/shop/img-put/prod/13/5020-06-02.jpg,http://www.aubertrain.com/shop/img-put/prod/13/5020-06-03.jpg</t>
  </si>
  <si>
    <t>http://www.aubertrain.com/shop/img-put/prod/13/5020-07-01.jpg,http://www.aubertrain.com/shop/img-put/prod/13/5020-07-02.jpg,http://www.aubertrain.com/shop/img-put/prod/13/5020-07-03.jpg</t>
  </si>
  <si>
    <t>http://www.aubertrain.com/shop/img-put/prod/13/5020-08-01.jpg,http://www.aubertrain.com/shop/img-put/prod/13/5020-08-02.jpg,http://www.aubertrain.com/shop/img-put/prod/13/5020-08-03.jpg</t>
  </si>
  <si>
    <t>http://www.aubertrain.com/shop/img-put/prod/13/5020-09-01.jpg,http://www.aubertrain.com/shop/img-put/prod/13/5020-09-02.jpg,http://www.aubertrain.com/shop/img-put/prod/13/5020-09-03.jpg</t>
  </si>
  <si>
    <t>http://www.aubertrain.com/shop/img-put/prod/13/5020-10-01.jpg,http://www.aubertrain.com/shop/img-put/prod/13/5020-10-02.jpg,http://www.aubertrain.com/shop/img-put/prod/13/5020-10-03.jpg</t>
  </si>
  <si>
    <t>HALLE MARCHANDISES TYPE CP  INDÉPENDANTE en KIT BOIS</t>
  </si>
  <si>
    <t>REMISE à LOCOMOTIVES DOUBLE DE SAINT ANDRÉ en KIT BOIS</t>
  </si>
  <si>
    <t>WOODEN GOOD SHED CP KIT</t>
  </si>
  <si>
    <t>CP DOUBLE ENGINES HOUSE WOODEN KIT</t>
  </si>
  <si>
    <t>CP ST ANDRÉ DOUBLE ENGINES HOUSE WOODEN KIT</t>
  </si>
  <si>
    <t xml:space="preserve">AFFICHES ATELIER  </t>
  </si>
  <si>
    <t>"FACTORY POSTERS" SET</t>
  </si>
  <si>
    <t>COMPLETE ALL PURPOSES "FACTORY POSTERS" SET</t>
  </si>
  <si>
    <t>2 CRATES, 4 PALLETS &amp; 5 BARRELS LOAD FOR TROCHITA CARS</t>
  </si>
  <si>
    <t>KIT DE CHARGEMENT WAGON TROCHITA : 2 CAISSES, 4 PALETTES &amp; 5 TONNEAUX</t>
  </si>
  <si>
    <t>2 CRATES, 4 PALLETS &amp; 5 BARRELS LOAD FOR TROCHITA CARS WOODEN KIT</t>
  </si>
  <si>
    <t>ACT</t>
  </si>
  <si>
    <t>Couvert Sud France Buire en Om au 43,5 ème, kit de 80 pièces composé d'un châssis d'une armature et de têtes de boggies en laiton avec roues originales montées sur paliers et d'une caisse en bois en contreplaqué. Portes coulissantes. Tampons et choquelles en laiton. Décalcomanies reproduisant 6 versions de différentes époques. Dimensions hors tout : ﻿149,20 x 72,4 x 56 mm. Livret de montage complet avec schémas et photos.</t>
  </si>
  <si>
    <t>Couvert Sud France Buire Om (43,5 ème) composé d'un châssis d'une armature et de boggies en laitons avec roues conformes à l'original et d'une caisse en bois en contreplaqué finement gravé. Portes coulissantes. Dimensions hors tout : ﻿149,20 x 72,4 x 56 mm. Tampons et choquelles en laiton. Livré monté peint.</t>
  </si>
  <si>
    <t>Montage et peinture du couvert Sud France Buire Om (43,5 ème) composé d'un châssis d'une armature et de boggies en laitons avec roues conformes à l'original et d'une caisse en bois en contreplaqué finement gravé. Portes coulissantes. Dimensions hors tout : ﻿149,20 x 72,4 x 56 mm. Tampons et choquelles en laiton. Modèle à fournir par vos soins.</t>
  </si>
  <si>
    <t>Bloc sanitaire type Saint André en kit bois découpé au laser. Comprend une échelle, une porte et des accessoires. Notice d'instruction détaillée avec photos et schémas en 3D. Dimensions de l'abri bâtiment : 53,4 ∅  x 127 mm.</t>
  </si>
  <si>
    <t>Kit laiton et bronze de la 230 T Cail et Fives-Lille construite pour le Réseau Breton. Châssis vissé en laiton découpe numérique.
Essieux suspendus sur palier bronze. Roues isolées des deux côtés et bandages nickelés, prise de courant sur les six roues.
Roues indexées pour calage à 90° - embiellage pré-percé.
Transmission réversible à engrenage hélicoïdaux (inertie naturelle de la machine). Motoréducteur à rotor sans fer (Maxon GM20). Gabarit pour perçage final et montage de l'embiellage fourni.
Dimensions : 217 x 62 x 78 mm. Poids : 885 g
Sous-ensembles démontables pour une construction et une décoration aisée conçus pour permettre la peinture à plat des pièces principales : cabine, toit, et caisse à eau amovibles et repositionnables par vissage ou languettes après peinture.</t>
  </si>
  <si>
    <t>Om EPM Isobloc transformé en Rail Bus. Moteur Mashima et transmission  invisibles, DCC, aménagement intérieurs conservés. Nombreuses pièces rapportées. Monté, peint et patiné. Dimensions : ﻿220 x 66 x 54 mm</t>
  </si>
  <si>
    <t>Échelle 0, plaque bois découpée laser avec 16 fers à cheval en O.
Dimension : 16 x 3 x 3 mm.</t>
  </si>
  <si>
    <t>Échelle 0, découpée laser avec un établi avec porte-outils et bac à ranger. Dimension : 1 x 36 x 11 x 19 mm.</t>
  </si>
  <si>
    <t>Échelle 0, plaque bois découpée laser avec 4 cageots. 
Dimension : 4 x 8 x 8 x 13 mm.</t>
  </si>
  <si>
    <t>Échelle 0, plaque bois découpée laser avec 2 radios anciennes.
Dimension : 2 x 10 x 12 x 3 mm.</t>
  </si>
  <si>
    <t xml:space="preserve">Échelle 0, plaque bois découpée laser avec 1 chariot US complet.
Dimension : 1 x 90 x 35 x 38 mm. </t>
  </si>
  <si>
    <t>Échelle 0, plaque bois découpée laser avec 2 fauteuils à bascule.
Dimension : 2 x 21 x 15 x 10 mm.</t>
  </si>
  <si>
    <t>Échelle 0, plaque bois découpée laser avec 4 chaises.
Dimension : 4 x 25 x 9 x 8 mm.</t>
  </si>
  <si>
    <t>Échelle 0, plaque bois découpée laser avec 2 échelles courtes.
Dimension : 2 x 74 x 11 mm.</t>
  </si>
  <si>
    <t>Échelle 0, plaque bois découpée laser avec 10 éclisses.
Dimension : 10 x 18 x 0,9</t>
  </si>
  <si>
    <t>Échelle 0, plaque bois découpée laser avec 2 chevalets.
Dimension : 2 x 1 8 x 13 mm.</t>
  </si>
  <si>
    <t>Échelle 0, plaque bois découpée laser avec un placard à outil suspendu.
Dimension : 1 x 36 x 21 x 6.</t>
  </si>
  <si>
    <t>Échelle 0, plaque bois découpée laser avec 2 échelles plates longues.
Dimension : 2 x 23 x 3 mm.</t>
  </si>
  <si>
    <t>Échelle 0, plaque bois découpée laser avec 1 table.
Dimension : 1 x 29 x 15 x 17 mm.</t>
  </si>
  <si>
    <t>Échelle 0, plaque bois découpée laser avec 4 portes de garage.
Dimension : 4 x</t>
  </si>
  <si>
    <t>Échelle 0, plaque bois découpée laser avec 2 Tabourets d'accès au x voitures.
Dimension : 2 x</t>
  </si>
  <si>
    <t>Dimension : 1 x  49 x 15 x17 mm.</t>
  </si>
  <si>
    <t>Dimension : 1 x 50 x 19 x 21 mm. Pieds à couper de 4 x 22 mm</t>
  </si>
  <si>
    <t>Dimension : 1 x 40 x 23 x 16 mm.</t>
  </si>
  <si>
    <t>Dimension : 1 x 37,6 x 22,5 x 9,5 mm.</t>
  </si>
  <si>
    <t>Dimension : 4 x 18,4 x 19 x 2,4 mm.</t>
  </si>
  <si>
    <t>Dimension : 1 x 25 x 22 x 20 mm.</t>
  </si>
  <si>
    <t>Échelle 0,  plaque de laiton photo découpée avec 4 bancs triple en ferronnerie.
Dimension : 4 x 38,6 x 17,6 x 14,3 mm</t>
  </si>
  <si>
    <t>Échelle 0, 5 tonneaux en métal blanc.
Dimension : 5 x 18 x ∅ 10 mm.</t>
  </si>
  <si>
    <t>Échelle 0, 5 fûts métalliques en métal blanc.
Dimension : 5 x 20 x ∅ 14 mm.</t>
  </si>
  <si>
    <t>Échelle 0, plaque de laiton photo découpée avec 4 bancs triple en bois.
Dimension : 4 x 45,4 x 17 x 17 mm</t>
  </si>
  <si>
    <t>Échelle 0, découpée laiton avec 2 diables de quai.
Dimension : 2 x 15  X 7 mm</t>
  </si>
  <si>
    <t>Échelle 0,2 ensembles de 4 bagages en résine.
Dimension : 2 x</t>
  </si>
  <si>
    <t>Échelle H0, plaque bois découpée laser avec 2 échelles plates longues. Dimension : 2 x 46 x 6 mm.</t>
  </si>
  <si>
    <t>Échelle HO, plaque bois découpée laser avec un établi.
Dimension : 1 x 22 x 7 x 13.</t>
  </si>
  <si>
    <t>Échelle H0, plaque bois découpée laser avec 6 cadres d'affiche. Taille du cadre : 8 x 8 x 12 mm.</t>
  </si>
  <si>
    <t>Échelle H0, plaque bois découpée laser avec 4 fenêtre provençales avec leurs volets. Dimension : 4 x 21 x 12,5 mm et 4 x 22 x 6 mm.</t>
  </si>
  <si>
    <t>Dimension : 4 x 12 x 13 x 1 mm.</t>
  </si>
  <si>
    <t>Pieds de 11 mm
Dimension : 1 x 28 x 13,5 x 12 mm.</t>
  </si>
  <si>
    <t>Dimension : 1 x 29 x 9,5 x 11 mm.</t>
  </si>
  <si>
    <t>Dimension : 1 x 17 x 9,5 x 11 mm.</t>
  </si>
  <si>
    <t>Dimension : 4 x 17 x 34 x 20 mm.</t>
  </si>
  <si>
    <t>Dimension : 1 x 22 x 12,6 x 9 mm.</t>
  </si>
  <si>
    <t>Dimension : 1 x 6,28 x 3,2 mm et 4 x 4,87 mm.</t>
  </si>
  <si>
    <t>Échelle H0, plaque de laiton photo découpée avec 4 bancs triple en ferronnerie.
Dimension : 4 x 22,4 x 10,4 x 8,2 mm</t>
  </si>
  <si>
    <t>Échelle H0, plaque de laiton photo découpée avec 4 bancs triple en bois.
Dimension : 4 x 26,7 x 10 x 10 mm</t>
  </si>
  <si>
    <t xml:space="preserve">Échelle H0, 6  fûts métalliques en métal blanc.
Dimension : 6 x 10 x ∅ 7 MM. </t>
  </si>
  <si>
    <t>2 Chariots à bagages à main. 
Échelle HO. 2 x 30  X 14 mm</t>
  </si>
  <si>
    <t>Échelle H0, découpée laiton avec 2 diables de quai.
Dimension : 2 x 15  X 7 mm</t>
  </si>
  <si>
    <t>Échelle H0, plaque laiton photogravé avec 2 paniers à Homards. 
Dimension : 2 x 6 x 4 x 4,9.</t>
  </si>
  <si>
    <t>2 Chariots à bagages JORDAN 360-301 avec ensemble de valises. 
Échelle HO. Dimensions : 2 x 36 x 12 x 21 mm.</t>
  </si>
  <si>
    <t>﻿Ensemble de gabarits en bois : 3 Droites, 3 courbes ø 76, 3 courbes ø 104 pour voie HOm. Kit en bois découpé laser.</t>
  </si>
  <si>
    <t>3 cloches d'annonce des Chemins de fer Rhétiques en métal blanc. Dimension : ∅ 8,75, 58 x 13 mm.</t>
  </si>
  <si>
    <t>1 cloche d'annonce des Chemins de fer Rhétiques en laiton tourné.  Dimension : ∅ 8,75, 58 x 13 mm.</t>
  </si>
  <si>
    <t>3 cloches d'annonce des Chemins de fer Rhétiques en laiton tourné.  Dimension : ∅ 8,75, 58 x 13 MM. Dimension : ∅ 8,75 58 x 13 mm.</t>
  </si>
  <si>
    <t>Plaque de 30  à découper réalisées en papier photographique matte archival d'horloges de quai suisses avec 5 heures différentes indiquées. Dimension :  ∅  5,1 mm.</t>
  </si>
  <si>
    <t>﻿Diorama d'un pont caniveau "Le petit pont" (Monté, peint décoré vieilli). Avec pont et décor. Dimensions : 250 x 200 x 100 mm.</t>
  </si>
  <si>
    <t>﻿Pont-Arche plein en plâtre moulé. Dimensions : 250 x 127 x 52  ∅ Arche 225.</t>
  </si>
  <si>
    <t>﻿Pont Demi-arche plein en plâtre moulé. Dimensions : 150 x 127 x 52  •  ∅ Arche 140</t>
  </si>
  <si>
    <t>SNCF 141 TC 19</t>
  </si>
  <si>
    <t>2400-10-01</t>
  </si>
  <si>
    <t>2400-10-02</t>
  </si>
  <si>
    <t>2400-10-03</t>
  </si>
  <si>
    <t>2400-11-01</t>
  </si>
  <si>
    <t>2400-11-02</t>
  </si>
  <si>
    <t>2400-11-03</t>
  </si>
  <si>
    <t>4008-10-01</t>
  </si>
  <si>
    <t>4008-10-02</t>
  </si>
  <si>
    <t>4009-03-01</t>
  </si>
  <si>
    <t>4010-03-01</t>
  </si>
  <si>
    <t>4010-02-01</t>
  </si>
  <si>
    <t>4011-06-01</t>
  </si>
  <si>
    <t>4011-08-01</t>
  </si>
  <si>
    <t>KIT 1 LIT 1 PLACE et 1 à 2 PLACES en BOIS O</t>
  </si>
  <si>
    <t>1 SINGLE BED &amp; 1 DOUBLE WOODEN KIT</t>
  </si>
  <si>
    <t>KIT 2 LITS en BOIS O</t>
  </si>
  <si>
    <t>2  BEDS WOODEN KIT</t>
  </si>
  <si>
    <t>FO STATIONS POSTERS</t>
  </si>
  <si>
    <t>AFFICHES ET ACCESSOIRES IMPRIMÉS POUR GARES FO À DÉCOUPER</t>
  </si>
  <si>
    <t>FO STATIONS POSTERS PLATE TO CUT</t>
  </si>
  <si>
    <r>
      <t>SNCF</t>
    </r>
    <r>
      <rPr>
        <b/>
        <sz val="9"/>
        <color rgb="FF000000"/>
        <rFont val="Noteworthy Bold"/>
      </rPr>
      <t xml:space="preserve"> </t>
    </r>
    <r>
      <rPr>
        <b/>
        <sz val="9"/>
        <color rgb="FF000000"/>
        <rFont val="Verdana Bold"/>
      </rPr>
      <t>141 TC 20 PLATE</t>
    </r>
  </si>
  <si>
    <r>
      <t>PLAQUE EN BOIS DÉCOUPÉ SNCF</t>
    </r>
    <r>
      <rPr>
        <b/>
        <sz val="9"/>
        <color rgb="FF000000"/>
        <rFont val="Noteworthy Bold"/>
      </rPr>
      <t xml:space="preserve"> </t>
    </r>
    <r>
      <rPr>
        <b/>
        <sz val="9"/>
        <color rgb="FF000000"/>
        <rFont val="Verdana Bold"/>
      </rPr>
      <t>141 TC 19</t>
    </r>
  </si>
  <si>
    <r>
      <t>SNCF</t>
    </r>
    <r>
      <rPr>
        <b/>
        <sz val="9"/>
        <color rgb="FF000000"/>
        <rFont val="Noteworthy Bold"/>
      </rPr>
      <t xml:space="preserve"> </t>
    </r>
    <r>
      <rPr>
        <b/>
        <sz val="9"/>
        <color rgb="FF000000"/>
        <rFont val="Verdana Bold"/>
      </rPr>
      <t>141 TC 20 BUILDER'S PLATE</t>
    </r>
  </si>
  <si>
    <t xml:space="preserve">DUAL LAYER BLANC MISSERON </t>
  </si>
  <si>
    <t xml:space="preserve">PLAQUE CONSTRUCTEUR BLANC MISSERON BICOUCHE </t>
  </si>
  <si>
    <t>DUAL LAYER BLANC MISSERON BUILDER'S PLATE</t>
  </si>
  <si>
    <t>Plaque DECAUVILLE bicouche découpé au laser. 
Dimension : 145 x 110 mm.</t>
  </si>
  <si>
    <t>DECAUVILLE dual layers builder plate, ready to use laser cut piece. Size : 145 x 110 mm.</t>
  </si>
  <si>
    <t>BLANC MISSERON dual layers builder's plate. Size : 145 x 90 mm</t>
  </si>
  <si>
    <t>Diesel Switcher 030 Tramways des 2 Sèvres BRISSONEAU &amp; LOTZ builder plate, ready to use laser dual layers cut piece. Size : 220 mm x 145 mm.</t>
  </si>
  <si>
    <t>Locotracteur 030 Tramways des 2 Sèvres BRISSONEAU &amp; LOTZ Plaque en bois découpé au laser. Dimension : 220 mm x 145 mm.</t>
  </si>
  <si>
    <t>Plaque ÉNERGIE en bois découpé au laser. 
Dimension : 160 x 110 mm.</t>
  </si>
  <si>
    <t>ÉNERGIE builder plate, ready to use laser cut piece. Size : 160 x 100 mm.</t>
  </si>
  <si>
    <t>PLAQUE EN BOIS DÉCOUPÉ SNCF 141 TC 19</t>
  </si>
  <si>
    <t>540-15</t>
  </si>
  <si>
    <t>RÉSEAU SANTA FE</t>
  </si>
  <si>
    <t>AMERICAN RAILWAY LINES LOGOS</t>
  </si>
  <si>
    <t>SANTA FE AMERICAN RAILWAY LINES POSTERS</t>
  </si>
  <si>
    <t>77 AFFICHESRÉSEAU SANTA FE</t>
  </si>
  <si>
    <t>77 SANTA FE AMERICAN RAILWAY LINES POSTERS</t>
  </si>
  <si>
    <t>77 logos et affiche du Santa Fe, époque 3/4 à découper. Réalisées en papier photographique matte archival en 1440 DPI. 
Taille :  201 x 149 mm. Échelle O.</t>
  </si>
  <si>
    <t>77 US SANTA FE Railway line ads &amp; logos. Reinforced cardboard plate to cut out in matte archival photo paper. Printed in high quality 1440 DPI. 
Size : 201 x 149 mm. O scale.</t>
  </si>
  <si>
    <t>http://www.aubertrain.com/shop/img-put/prod/01/115-01-01.jpg,http://www.aubertrain.com/shop/img-put/prod/01/115-01-02.jpg</t>
  </si>
  <si>
    <t>http://www.aubertrain.com/shop/img-put/prod/01/115-02-01.jpg,http://www.aubertrain.com/shop/img-put/prod/01/115-02-02.jpg</t>
  </si>
  <si>
    <t>http://www.aubertrain.com/shop/img-put/prod/01/115-03-01.jpg,http://www.aubertrain.com/shop/img-put/prod/01/115-03-01.jpg,http://www.aubertrain.com/shop/img-put/prod/01/115-03-03.jpg</t>
  </si>
  <si>
    <t>http://www.aubertrain.com/shop/img-put/prod/01/120-01-01.jpg,http://www.aubertrain.com/shop/img-put/prod/01/120-01-02.jpg</t>
  </si>
  <si>
    <t>http://www.aubertrain.com/shop/img-put/prod/01/120-02-01.jpg</t>
  </si>
  <si>
    <t>http://www.aubertrain.com/shop/img-put/prod/01/120-03-01.jpg,http://www.aubertrain.com/shop/img-put/prod/01/120-03-02.jpg,http://www.aubertrain.com/shop/img-put/prod/01/120-03-03.jpg,http://www.aubertrain.com/shop/img-put/prod/01/120-03-04.jpg,http://www.aubertrain.com/shop/img-put/prod/01/120-03-05.jpg,http://www.aubertrain.com/shop/img-put/prod/01/120-03-06.jpg</t>
  </si>
  <si>
    <t>http://www.aubertrain.com/shop/img-put/prod/01/120-04-01.jpg,http://www.aubertrain.com/shop/img-put/prod/01/120-04-02.jpg,http://www.aubertrain.com/shop/img-put/prod/01/120-04-03.jpg</t>
  </si>
  <si>
    <t>http://www.aubertrain.com/shop/img-put/prod/01/120-05-01.jpg,http://www.aubertrain.com/shop/img-put/prod/01/120-05-02.jpg,http://www.aubertrain.com/shop/img-put/prod/01/120-05-03.jpg</t>
  </si>
  <si>
    <t>http://www.aubertrain.com/shop/img-put/prod/01/120-06-01.jpg,http://www.aubertrain.com/shop/img-put/prod/01/120-06-02.jpg</t>
  </si>
  <si>
    <t>http://www.aubertrain.com/shop/img-put/prod/01/120-07-01.jpg,http://www.aubertrain.com/shop/img-put/prod/01/120-07-02.jpg,http://www.aubertrain.com/shop/img-put/prod/01/120-07-03.jpg</t>
  </si>
  <si>
    <t>http://www.aubertrain.com/shop/img-put/prod/01/120-08-01.jpg,http://www.aubertrain.com/shop/img-put/prod/01/120-08-02.jpg</t>
  </si>
  <si>
    <t>http://www.aubertrain.com/shop/img-put/prod/01/120-09-01.jpg,http://www.aubertrain.com/shop/img-put/prod/01/120-09-02.jpg</t>
  </si>
  <si>
    <t>http://www.aubertrain.com/shop/img-put/prod/01/125-01-01.jpg,http://www.aubertrain.com/shop/img-put/prod/01/125-01-02.jpg,http://www.aubertrain.com/shop/img-put/prod/01/125-01-03.jpg</t>
  </si>
  <si>
    <t>http://www.aubertrain.com/shop/img-put/prod/03/340-01-01.jpg,http://www.aubertrain.com/shop/img-put/prod/03/340-01-02.jpg,http://www.aubertrain.com/shop/img-put/prod/03/340-01-03.jpg</t>
  </si>
  <si>
    <t>http://www.aubertrain.com/shop/img-put/prod/03/340-02-01.jpg,http://www.aubertrain.com/shop/img-put/prod/03/340-02-02.jpg</t>
  </si>
  <si>
    <t>http://www.aubertrain.com/shop/img-put/prod/03/340-06-01.jpg,http://www.aubertrain.com/shop/img-put/prod/03/340-06-02.jpg</t>
  </si>
  <si>
    <t>http://www.aubertrain.com/shop/img-put/prod/03/340-09-01.jpg,http://www.aubertrain.com/shop/img-put/prod/03/340-09-02.jpg,http://www.aubertrain.com/shop/img-put/prod/03/340-09-03.jpg,http://www.aubertrain.com/shop/img-put/prod/03/340-09-04.jpg</t>
  </si>
  <si>
    <t>http://www.aubertrain.com/shop/img-put/prod/03/350-07-01.jpg</t>
  </si>
  <si>
    <t>http://www.aubertrain.com/shop/img-put/prod/03/360-05-01.jpg</t>
  </si>
  <si>
    <t>http://www.aubertrain.com/shop/img-put/prod/03/360-06-01.jpg,http://www.aubertrain.com/shop/img-put/prod/03/360-06-02.jpg,http://www.aubertrain.com/shop/img-put/prod/03/360-06-03.jpg</t>
  </si>
  <si>
    <t>http://www.aubertrain.com/shop/img-put/prod/03/360-08-01.jpg,http://www.aubertrain.com/shop/img-put/prod/03/360-08-02.jpg</t>
  </si>
  <si>
    <t>http://www.aubertrain.com/shop/img-put/prod/04/520-02-01.jpg,http://www.aubertrain.com/shop/img-put/prod/04/520-02-02.jpg</t>
  </si>
  <si>
    <t>http://www.aubertrain.com/shop/img-put/prod/06/630-01-01.jpg,http://www.aubertrain.com/shop/img-put/prod/06/630-01-02.jpg</t>
  </si>
  <si>
    <t>http://www.aubertrain.com/shop/img-put/prod/06/630-02-01.jpg,http://www.aubertrain.com/shop/img-put/prod/06/630-02-02.jpg,http://www.aubertrain.com/shop/img-put/prod/06/630-02-03.jpg,http://www.aubertrain.com/shop/img-put/prod/06/630-02-04.jpg,http://www.aubertrain.com/shop/img-put/prod/06/630-02-05.jpg</t>
  </si>
  <si>
    <t>http://www.aubertrain.com/shop/img-put/prod/07/720-03-01.jpg,http://www.aubertrain.com/shop/img-put/prod/07/720-03-02.jpg,http://www.aubertrain.com/shop/img-put/prod/07/720-03-03.jpg</t>
  </si>
  <si>
    <t>http://www.aubertrain.com/shop/img-put/prod/07/730-01-01.jpg</t>
  </si>
  <si>
    <t>http://www.aubertrain.com/shop/img-put/prod/08/850-04-01.jpg</t>
  </si>
  <si>
    <t>http://www.aubertrain.com/shop/img-put/prod/10/1020-05-01.jpg,http://www.aubertrain.com/shop/img-put/prod/10/1020-05-02.jpg,http://www.aubertrain.com/shop/img-put/prod/10/1020-05-03.jpg</t>
  </si>
  <si>
    <t>http://www.aubertrain.com/shop/img-put/prod/10/1040-02-01.jpg,http://www.aubertrain.com/shop/img-put/prod/10/1040-02-02.jpg</t>
  </si>
  <si>
    <t>http://www.aubertrain.com/shop/img-put/prod/11/2400-10-01-01.jpg,http://www.aubertrain.com/shop/img-put/prod/11/2400-10-01-02.jpg,http://www.aubertrain.com/shop/img-put/prod/11/2400-10-01-03.jpg</t>
  </si>
  <si>
    <t>http://www.aubertrain.com/shop/img-put/prod/11/2400-10-02-01.jpg,http://www.aubertrain.com/shop/img-put/prod/11/2400-10-02-02.jpg,http://www.aubertrain.com/shop/img-put/prod/11/2400-10-02-03.jpg</t>
  </si>
  <si>
    <t>http://www.aubertrain.com/shop/img-put/prod/11/2400-10-03-01.jpg,http://www.aubertrain.com/shop/img-put/prod/11/2400-10-03-02.jpg,http://www.aubertrain.com/shop/img-put/prod/11/2400-10-03-03.jpg</t>
  </si>
  <si>
    <t>http://www.aubertrain.com/shop/img-put/prod/11/2400-11-01-01.jpg</t>
  </si>
  <si>
    <t>,http://www.aubertrain.com/shop/img-put/prod/12/﻿4001-02-02.jpg</t>
  </si>
  <si>
    <t>http://www.aubertrain.com/shop/img-put/prod/12/4008-10-01-01.jpg</t>
  </si>
  <si>
    <t>http://www.aubertrain.com/shop/img-put/prod/12/4008-10-02-01.jpg</t>
  </si>
  <si>
    <t>http://www.aubertrain.com/shop/img-put/prod/12/4009-03-01-01.jpg</t>
  </si>
  <si>
    <t>http://www.aubertrain.com/shop/img-put/prod/12/4010-02-01-01.jpg</t>
  </si>
  <si>
    <t>http://www.aubertrain.com/shop/img-put/prod/12/4010-03-01-01.jpg</t>
  </si>
  <si>
    <t>http://www.aubertrain.com/shop/img-put/prod/12/4011-06-01-01.jpg</t>
  </si>
  <si>
    <t>http://www.aubertrain.com/shop/img-put/prod/12/4011-08-01-01.jpg</t>
  </si>
  <si>
    <t>http://www.aubertrain.com/shop/img-put/prod/12/4012-02-01.jpg</t>
  </si>
  <si>
    <t>PRIX 
VENTE HT</t>
  </si>
  <si>
    <t>,http://www.aubertrain.com/shop/img-put/prod/12/﻿4001-02-01.jpg</t>
  </si>
  <si>
    <t>ID Cat</t>
  </si>
  <si>
    <t>Nom Cat P</t>
  </si>
  <si>
    <t>P cat</t>
  </si>
  <si>
    <t>1010101 VOITURES</t>
  </si>
  <si>
    <t>10101 KITS Oe</t>
  </si>
  <si>
    <t>1010102 WAGONS</t>
  </si>
  <si>
    <t>1010801 VOITURES</t>
  </si>
  <si>
    <t>10108 KITS Hoe</t>
  </si>
  <si>
    <t>1010802 WAGONS</t>
  </si>
  <si>
    <t>10108 KITS HOe</t>
  </si>
  <si>
    <t>1030101 BOIS</t>
  </si>
  <si>
    <t>10301 KITS Om</t>
  </si>
  <si>
    <t>1030102 LAITON</t>
  </si>
  <si>
    <t>1030401 BOIS</t>
  </si>
  <si>
    <t>10304 ACCESSOIRES Om</t>
  </si>
  <si>
    <t>1030402 MÉTAL</t>
  </si>
  <si>
    <t>1030403 PLASTIC</t>
  </si>
  <si>
    <t>1030404 PLÂTRE</t>
  </si>
  <si>
    <t>1030601 BOIS</t>
  </si>
  <si>
    <t>10306 KITS HOm</t>
  </si>
  <si>
    <t>1030602 LAITON</t>
  </si>
  <si>
    <t>1030801 BOIS</t>
  </si>
  <si>
    <t>10308 ACCESSOIRES HOm</t>
  </si>
  <si>
    <t>1030802 MÉTAL</t>
  </si>
  <si>
    <t>1030803 PLASTIC</t>
  </si>
  <si>
    <t>1030804 PLÂTRE</t>
  </si>
  <si>
    <t>1040101 O</t>
  </si>
  <si>
    <t xml:space="preserve">10401 ALLEMAGNE </t>
  </si>
  <si>
    <t>1040102 HO</t>
  </si>
  <si>
    <t>1040201 O</t>
  </si>
  <si>
    <t>10402 ARGENTINE</t>
  </si>
  <si>
    <t>1040202 HO</t>
  </si>
  <si>
    <t>1040301 O</t>
  </si>
  <si>
    <t>10403 BELGIQUE</t>
  </si>
  <si>
    <t>1040302 HO</t>
  </si>
  <si>
    <t>1040401 O</t>
  </si>
  <si>
    <t>10404 ESPAGNE</t>
  </si>
  <si>
    <t>1040402 HO</t>
  </si>
  <si>
    <t>1040501 O</t>
  </si>
  <si>
    <t xml:space="preserve">10405 EUROPE   </t>
  </si>
  <si>
    <t>1040502 HO</t>
  </si>
  <si>
    <t>1040601 O</t>
  </si>
  <si>
    <t>10406 FRANCE</t>
  </si>
  <si>
    <t>1040602 HO</t>
  </si>
  <si>
    <t>1040701 O</t>
  </si>
  <si>
    <t>10407 ITALIE</t>
  </si>
  <si>
    <t>1040702 HO</t>
  </si>
  <si>
    <t>1040801 O</t>
  </si>
  <si>
    <t>10408 PAYS-BAS</t>
  </si>
  <si>
    <t>1040802 HO</t>
  </si>
  <si>
    <t>1040901 O</t>
  </si>
  <si>
    <t>10409 SUISSE</t>
  </si>
  <si>
    <t>1040902 HO</t>
  </si>
  <si>
    <t>1041001 O</t>
  </si>
  <si>
    <t>10410 USA</t>
  </si>
  <si>
    <t>1041002 HO</t>
  </si>
  <si>
    <t>1041101 O</t>
  </si>
  <si>
    <t>10411 UK</t>
  </si>
  <si>
    <t>1041102 HO</t>
  </si>
  <si>
    <t>1100101 HO</t>
  </si>
  <si>
    <t>11001 BOIS</t>
  </si>
  <si>
    <t>1100102 O</t>
  </si>
  <si>
    <t>1100201 HO</t>
  </si>
  <si>
    <t>11002 MÉTAL</t>
  </si>
  <si>
    <t>1100202 O</t>
  </si>
  <si>
    <t>1100301 HO</t>
  </si>
  <si>
    <t>11003 PLASTIQUE</t>
  </si>
  <si>
    <t>1100302 O</t>
  </si>
  <si>
    <t>1120301 1435</t>
  </si>
  <si>
    <t>11203 ESPAGNE</t>
  </si>
  <si>
    <t>1120302 MÉTRIQUE</t>
  </si>
  <si>
    <t>1120401 1435</t>
  </si>
  <si>
    <t>11204 FRANCE</t>
  </si>
  <si>
    <t>1120402 MÉTRIQUE</t>
  </si>
  <si>
    <t>1120501 BC</t>
  </si>
  <si>
    <t xml:space="preserve">11205 SUISSE </t>
  </si>
  <si>
    <t>1120502 FO</t>
  </si>
  <si>
    <t>1120503 RhB</t>
  </si>
  <si>
    <t>1120504 MOB</t>
  </si>
  <si>
    <t>http://www.aubertrain.com/shop/img-put/cat/3/.jpg</t>
  </si>
  <si>
    <t>http://www.aubertrain.com/shop/img-put/cat/3/22.jpg</t>
  </si>
  <si>
    <t>http://www.aubertrain.com/shop/img-put/cat/3/23.jpg</t>
  </si>
  <si>
    <t>http://www.aubertrain.com/shop/img-put/cat/3/24.jpg</t>
  </si>
  <si>
    <t>http://www.aubertrain.com/shop/img-put/cat/3/25.jpg</t>
  </si>
  <si>
    <t>http://www.aubertrain.com/shop/img-put/cat/3/27.jpg</t>
  </si>
  <si>
    <t>http://www.aubertrain.com/shop/img-put/cat/3/28.jpg</t>
  </si>
  <si>
    <t>http://www.aubertrain.com/shop/img-put/cat/3/31.jpg</t>
  </si>
  <si>
    <t>http://www.aubertrain.com/shop/img-put/cat/3/84.jpg</t>
  </si>
  <si>
    <t>http://www.aubertrain.com/shop/img-put/cat/3/32.jpg</t>
  </si>
  <si>
    <t>http://www.aubertrain.com/shop/img-put/cat/3/33.jpg</t>
  </si>
  <si>
    <t>http://www.aubertrain.com/shop/img-put/cat/3/37.jpg</t>
  </si>
  <si>
    <t>http://www.aubertrain.com/shop/img-put/cat/3/38.jpg</t>
  </si>
  <si>
    <t>http://www.aubertrain.com/shop/img-put/cat/3/39.jpg</t>
  </si>
  <si>
    <t>http://www.aubertrain.com/shop/img-put/cat/3/40.jpg</t>
  </si>
  <si>
    <t>http://www.aubertrain.com/shop/img-put/cat/3/41.jpg</t>
  </si>
  <si>
    <t>http://www.aubertrain.com/shop/img-put/cat/3/42.jpg</t>
  </si>
  <si>
    <t>http://www.aubertrain.com/shop/img-put/cat/3/43.jpg</t>
  </si>
  <si>
    <t>http://www.aubertrain.com/shop/img-put/cat/3/44.jpg</t>
  </si>
  <si>
    <t>http://www.aubertrain.com/shop/img-put/cat/3/45.jpg</t>
  </si>
  <si>
    <t>http://www.aubertrain.com/shop/img-put/cat/3/46.jpg</t>
  </si>
  <si>
    <t>http://www.aubertrain.com/shop/img-put/cat/3/47.jpg</t>
  </si>
  <si>
    <t>http://www.aubertrain.com/shop/img-put/cat/3/48.jpg</t>
  </si>
  <si>
    <t>http://www.aubertrain.com/shop/img-put/cat/3/49.jpg</t>
  </si>
  <si>
    <t>http://www.aubertrain.com/shop/img-put/cat/3/50.jpg</t>
  </si>
  <si>
    <t>http://www.aubertrain.com/shop/img-put/cat/3/51.jpg</t>
  </si>
  <si>
    <t>http://www.aubertrain.com/shop/img-put/cat/3/52.jpg</t>
  </si>
  <si>
    <t>http://www.aubertrain.com/shop/img-put/cat/3/53.jpg</t>
  </si>
  <si>
    <t>http://www.aubertrain.com/shop/img-put/cat/3/54.jpg</t>
  </si>
  <si>
    <t>http://www.aubertrain.com/shop/img-put/cat/3/55.jpg</t>
  </si>
  <si>
    <t>http://www.aubertrain.com/shop/img-put/cat/3/56.jpg</t>
  </si>
  <si>
    <t>http://www.aubertrain.com/shop/img-put/cat/3/2.jpg</t>
  </si>
  <si>
    <t>http://www.aubertrain.com/shop/img-put/cat/3/3.jpg</t>
  </si>
  <si>
    <t>http://www.aubertrain.com/shop/img-put/cat/3/81.jpg</t>
  </si>
  <si>
    <t>http://www.aubertrain.com/shop/img-put/cat/3/82.jpg</t>
  </si>
  <si>
    <t>http://www.aubertrain.com/shop/img-put/cat/3/83.jpg</t>
  </si>
  <si>
    <t>http://www.aubertrain.com/shop/img-put/cat/3/85.jpg</t>
  </si>
  <si>
    <t>http://www.aubertrain.com/shop/img-put/cat/3/86.jpg</t>
  </si>
  <si>
    <t>http://www.aubertrain.com/shop/img-put/cat/3/100.jpg</t>
  </si>
  <si>
    <t>http://www.aubertrain.com/shop/img-put/cat/3/101.jpg</t>
  </si>
  <si>
    <t>http://www.aubertrain.com/shop/img-put/cat/3/102.jpg</t>
  </si>
  <si>
    <t>http://www.aubertrain.com/shop/img-put/cat/3/103.jpg</t>
  </si>
  <si>
    <t>http://www.aubertrain.com/shop/img-put/cat/3/104.jpg</t>
  </si>
  <si>
    <t>http://www.aubertrain.com/shop/img-put/cat/3/105.jpg</t>
  </si>
  <si>
    <t>http://www.aubertrain.com/shop/img-put/cat/3/107.jpg</t>
  </si>
  <si>
    <t>1010101</t>
  </si>
  <si>
    <t>1010102</t>
  </si>
  <si>
    <t>1010801</t>
  </si>
  <si>
    <t>1010802</t>
  </si>
  <si>
    <t>1030101</t>
  </si>
  <si>
    <t>1030102</t>
  </si>
  <si>
    <t>1030401</t>
  </si>
  <si>
    <t>1030402</t>
  </si>
  <si>
    <t>1030403</t>
  </si>
  <si>
    <t>1030404</t>
  </si>
  <si>
    <t>1030601</t>
  </si>
  <si>
    <t>1030602</t>
  </si>
  <si>
    <t>1030801</t>
  </si>
  <si>
    <t>1030802</t>
  </si>
  <si>
    <t>1030803</t>
  </si>
  <si>
    <t>1030804</t>
  </si>
  <si>
    <t>1040101</t>
  </si>
  <si>
    <t>1040102</t>
  </si>
  <si>
    <t>1040201</t>
  </si>
  <si>
    <t>1040202</t>
  </si>
  <si>
    <t>1040301</t>
  </si>
  <si>
    <t>1040302</t>
  </si>
  <si>
    <t>1040401</t>
  </si>
  <si>
    <t>1040402</t>
  </si>
  <si>
    <t>1040501</t>
  </si>
  <si>
    <t>1040502</t>
  </si>
  <si>
    <t>1040601</t>
  </si>
  <si>
    <t>1040602</t>
  </si>
  <si>
    <t>1040701</t>
  </si>
  <si>
    <t>1040702</t>
  </si>
  <si>
    <t>1040801</t>
  </si>
  <si>
    <t>1040802</t>
  </si>
  <si>
    <t>1040901</t>
  </si>
  <si>
    <t>1040902</t>
  </si>
  <si>
    <t>1041001</t>
  </si>
  <si>
    <t>1041002</t>
  </si>
  <si>
    <t>1041101</t>
  </si>
  <si>
    <t>1041102</t>
  </si>
  <si>
    <t>1100101</t>
  </si>
  <si>
    <t>1100102</t>
  </si>
  <si>
    <t>1100201</t>
  </si>
  <si>
    <t>1100202</t>
  </si>
  <si>
    <t>1100301</t>
  </si>
  <si>
    <t>1100302</t>
  </si>
  <si>
    <t>1120301</t>
  </si>
  <si>
    <t>1120302</t>
  </si>
  <si>
    <t>1120401</t>
  </si>
  <si>
    <t>1120402</t>
  </si>
  <si>
    <t>1120501</t>
  </si>
  <si>
    <t>1120502</t>
  </si>
  <si>
    <t>1120503</t>
  </si>
  <si>
    <t>1120504</t>
  </si>
  <si>
    <t>Cat parente</t>
  </si>
  <si>
    <t>Cat 1 en</t>
  </si>
  <si>
    <t>Cat 2 en</t>
  </si>
  <si>
    <t>Cat 3 en</t>
  </si>
  <si>
    <t>DESC en</t>
  </si>
  <si>
    <t>TROCHITA ROLLING STOCK</t>
  </si>
  <si>
    <t>HO &amp; O ARGENTINIAN TROCHITA LINE LOCOMOTIVES &amp; ROLLING STOK</t>
  </si>
  <si>
    <t>Oe/On30 scale wooden cars and coaches kits.</t>
  </si>
  <si>
    <t>Oe/On30 scale wooden cars kits.</t>
  </si>
  <si>
    <t>Oe/On30 scale wooden coaches kits.</t>
  </si>
  <si>
    <t>Oe/On30 scale ready to go steam locomotives.</t>
  </si>
  <si>
    <t>Woden &amp; metal On30 accessories.</t>
  </si>
  <si>
    <t>On30 railway station and buildings.</t>
  </si>
  <si>
    <t>Oe/On30 master weathered ready to go wooden coaches &amp; cars.</t>
  </si>
  <si>
    <t>Trochita Oe/On30 layouts &amp; sceneries</t>
  </si>
  <si>
    <t>Oe/On30 ads and railways lines posters</t>
  </si>
  <si>
    <t>HOe wooden rolling stock kits.</t>
  </si>
  <si>
    <t>HOe scale wooden cars kits.</t>
  </si>
  <si>
    <t>HOe scale wooden coaches kits.</t>
  </si>
  <si>
    <t>HOe scale ready to go steam locomotives.</t>
  </si>
  <si>
    <t>Woden &amp; metal HOe accessories.</t>
  </si>
  <si>
    <t>HOe railway station and buildings.</t>
  </si>
  <si>
    <t>HOe ads and railways lines posters</t>
  </si>
  <si>
    <t>Trochita HOe layouts &amp; sceneries</t>
  </si>
  <si>
    <t>PROVINCIAL de BUENOS AIRE RAILWAY LINE HOm WOODEN KITS.</t>
  </si>
  <si>
    <t>Provincial de Buenos Aires HOm coaches wooden kits.</t>
  </si>
  <si>
    <t>Provincial de Buenos Aires Wooden &amp; metal HOm accessories.</t>
  </si>
  <si>
    <t>CHEMINS de FER PROVENCE RAILWAY OM &amp; HOm KITS &amp; MODELS</t>
  </si>
  <si>
    <t>PROVINCIAL BA ROLLING STOCK</t>
  </si>
  <si>
    <t>CP PROVENCE RAILWAY</t>
  </si>
  <si>
    <t>On30 KITS</t>
  </si>
  <si>
    <t>On30 STEAMERS</t>
  </si>
  <si>
    <t>0n30 ACCESSORIES</t>
  </si>
  <si>
    <t>0n30 STATIONS &amp; BUILDINGS</t>
  </si>
  <si>
    <t>0n30 READY TO RUN MODELS</t>
  </si>
  <si>
    <t>0n30 LAYOUTS</t>
  </si>
  <si>
    <t>0n30 POSTERS</t>
  </si>
  <si>
    <t>HOe KITS</t>
  </si>
  <si>
    <t>HOe STEAMERS</t>
  </si>
  <si>
    <t>HOe ACCESSORIES</t>
  </si>
  <si>
    <t>HOe STATIONS &amp; BUILDINGS</t>
  </si>
  <si>
    <t>HOe READY TO RUN MODELS</t>
  </si>
  <si>
    <t>HOe LAYOUTS</t>
  </si>
  <si>
    <t xml:space="preserve">HOm ROLLING STOCK KITS </t>
  </si>
  <si>
    <t xml:space="preserve">HOm ACCESORIES KITS </t>
  </si>
  <si>
    <t>Om KITS</t>
  </si>
  <si>
    <t>WOOD KITS</t>
  </si>
  <si>
    <t>BRASS KITS</t>
  </si>
  <si>
    <t>READY TO RUN MODELS</t>
  </si>
  <si>
    <t>FITTING on DEMAND</t>
  </si>
  <si>
    <t>Om ACCESSORIES</t>
  </si>
  <si>
    <t>COACHES KITS</t>
  </si>
  <si>
    <t>FREIGHT CARS KITS</t>
  </si>
  <si>
    <t>LASERCUTWOOD</t>
  </si>
  <si>
    <t>BRASS &amp; WM KITS</t>
  </si>
  <si>
    <t>PLASTIC KITS</t>
  </si>
  <si>
    <t>PLASTER MOULDING</t>
  </si>
  <si>
    <t>Om POSTERS</t>
  </si>
  <si>
    <t>HOm LAYOUTS</t>
  </si>
  <si>
    <t>HOm ACCESSORIES</t>
  </si>
  <si>
    <t>HOm STATIONS &amp; BUILDINGS</t>
  </si>
  <si>
    <t>HOm POSTERS</t>
  </si>
  <si>
    <t>READY TO RUN HOm MODELS</t>
  </si>
  <si>
    <t>Om 300 parts CP wooden rolling stock kits (brass trucks ans frame with nickeled original wheels)</t>
  </si>
  <si>
    <t>Om 300 parts CP wooden coaches kits (brass trucks ans frame with nickeled original wheels)</t>
  </si>
  <si>
    <t>Om 150 parts CP wooden cars kits (brass trucks ans frame with nickeled original wheels)</t>
  </si>
  <si>
    <t>Om CP wooden and brass ready to go cars &amp; coaches.</t>
  </si>
  <si>
    <t>Weathering &amp; fitting on demand.</t>
  </si>
  <si>
    <t>Om CP decorative accessories.</t>
  </si>
  <si>
    <t>Wooden Om CP decorative accessories.</t>
  </si>
  <si>
    <t>White metal or brass Om CP decorative accessories.</t>
  </si>
  <si>
    <t>Plastic Om CP decorative accessories.</t>
  </si>
  <si>
    <t>Plaster Om CP decorative accessories.</t>
  </si>
  <si>
    <t>Om high resolution ads, travel &amp; railways posters plates to cut to fit our CP buildings</t>
  </si>
  <si>
    <t>HOm CP wooden and brass coaches &amp; cars models kits.</t>
  </si>
  <si>
    <t>HOm CP wooden and white metal coaches kits.</t>
  </si>
  <si>
    <t>HOm CP brass coaches kits.</t>
  </si>
  <si>
    <t>HOm railways sceneries &amp; layouts.</t>
  </si>
  <si>
    <t>HOm decorative accessories to fit CP buildings</t>
  </si>
  <si>
    <t>HOm wooden decorative accessories to fit CP buildings</t>
  </si>
  <si>
    <t>HOm metal decorative accessories to fit CP buildings</t>
  </si>
  <si>
    <t>HOm CP plastic accessories to fit CP buildings</t>
  </si>
  <si>
    <t>HOm CP plaster and brass ready to go cars &amp; coaches.</t>
  </si>
  <si>
    <t>HOm wooden railway stations &amp; buildings CP kits.</t>
  </si>
  <si>
    <t>HOm high resolution ads, travel &amp; railways posters plates to cut to fit our CP buildings.</t>
  </si>
  <si>
    <t>HOm scale ready to go CP cars &amp; coaches models.</t>
  </si>
  <si>
    <t>HIGH RESOLUTION ADS, TRAVEL &amp; RAILWAYS DECORATIVE POSTERS PLATES TO CUT</t>
  </si>
  <si>
    <t>High resolution ads, travel &amp; railways posters plates to cut.</t>
  </si>
  <si>
    <t>O high resolution ads, travel &amp; railways posters plates to cut.</t>
  </si>
  <si>
    <t>HO high resolution ads, travel &amp; railways posters plates to cut.</t>
  </si>
  <si>
    <t>DECORATIVE POSTERS</t>
  </si>
  <si>
    <t>GERMANY</t>
  </si>
  <si>
    <t>ARGENTINA</t>
  </si>
  <si>
    <t>BELGIUM</t>
  </si>
  <si>
    <t>SPAIN</t>
  </si>
  <si>
    <t>ITALY</t>
  </si>
  <si>
    <t>THE NETHERLANDS</t>
  </si>
  <si>
    <t>SWITZERLAND</t>
  </si>
  <si>
    <t>UN</t>
  </si>
  <si>
    <t>CORRENTINO COACHES &amp; CARS HOe MODELS</t>
  </si>
  <si>
    <t>HOe Correntino wooden coaches kits.</t>
  </si>
  <si>
    <t>HOe Correntino wooden cars kits.</t>
  </si>
  <si>
    <t>FRENCH BRASS READY TO GO AND KITS MODELS</t>
  </si>
  <si>
    <t>HO &amp; O French brass locomotives kits</t>
  </si>
  <si>
    <t>Fitting &amp; weathering on demand.</t>
  </si>
  <si>
    <t>HO &amp; O French brass ready to go locomotives kits</t>
  </si>
  <si>
    <t>Brass accessories.</t>
  </si>
  <si>
    <t>SAN JUAN CAR COMPANY ROLLING STOCK</t>
  </si>
  <si>
    <t>On30 ready to go models</t>
  </si>
  <si>
    <t>On30 kits models</t>
  </si>
  <si>
    <t xml:space="preserve">On30 accessories </t>
  </si>
  <si>
    <t>On3 kits models</t>
  </si>
  <si>
    <t>MASTER &amp; WEATHERED MODELS</t>
  </si>
  <si>
    <t>San Juan Car Co weathered models.</t>
  </si>
  <si>
    <t>Weathering on demand.</t>
  </si>
  <si>
    <t>READY TO GO PLASTIC TRANSANDINE RAILWAY MODELS</t>
  </si>
  <si>
    <t>Coaches &amp; Cars HOm models.</t>
  </si>
  <si>
    <t xml:space="preserve">HOm Locomotives. </t>
  </si>
  <si>
    <t>HO &amp; O DECORATIVE ACCESSORIES</t>
  </si>
  <si>
    <t>Wooden decorative accessories.</t>
  </si>
  <si>
    <t>Wooden HO decorative accessories.</t>
  </si>
  <si>
    <t>Wooden O decorative accessories.</t>
  </si>
  <si>
    <t>Metal &amp; brass decorative accessories.</t>
  </si>
  <si>
    <t>Metal &amp; brass HO decorative accessories.</t>
  </si>
  <si>
    <t>Metal &amp; brass O decorative accessories.</t>
  </si>
  <si>
    <t>Plastic decorative accessories.</t>
  </si>
  <si>
    <t>Plastic HO decorative accessories.</t>
  </si>
  <si>
    <t>Plastic O decorative accessories.</t>
  </si>
  <si>
    <t>1000 GAUGE SWISS RAILWAYS O et en HO ACCESSORIES</t>
  </si>
  <si>
    <t>Rolling stock accessories O scale.</t>
  </si>
  <si>
    <t>Rolling stock accessories HO scale.</t>
  </si>
  <si>
    <t>Tracks accessories.</t>
  </si>
  <si>
    <t>Magic store box for BEMO locomotives</t>
  </si>
  <si>
    <t>HOm wooden swiss railway stations &amp; buildings kits.</t>
  </si>
  <si>
    <t>Plaster molded HOm bridges, columns &amp; abutements kits.</t>
  </si>
  <si>
    <t>O, HO &amp; G high resolution ads, travel &amp; railways posters plates to cut.</t>
  </si>
  <si>
    <t>Argentinian builder's plates</t>
  </si>
  <si>
    <t>Belgian builder's plates</t>
  </si>
  <si>
    <t>Spanish builder's plates</t>
  </si>
  <si>
    <t>RENFE builder's plates</t>
  </si>
  <si>
    <t>FEVE &amp; EUSKOTREN builder's plates</t>
  </si>
  <si>
    <t>French SNCF builder's plates</t>
  </si>
  <si>
    <t>AJECTA, SNCF, ÉTAT &amp; NORD builder's plates</t>
  </si>
  <si>
    <t>CFBS, CP, CfC, MTVS &amp; Pithiviers-Toury builder's plates</t>
  </si>
  <si>
    <t>Swiss builder's plates</t>
  </si>
  <si>
    <t>Blonay-Chamby builder's plates</t>
  </si>
  <si>
    <t>Furka-Oberalp builder's plates</t>
  </si>
  <si>
    <t>Rhaetian builder's plates</t>
  </si>
  <si>
    <t>Montreux Oberland Bernois builder's plates</t>
  </si>
  <si>
    <t>Netherlands builder's plates</t>
  </si>
  <si>
    <t>US builder's plates</t>
  </si>
  <si>
    <t>HO &amp; O WOODEN READY TO USE US TRESTLE BRIDGES</t>
  </si>
  <si>
    <t>HO wooden ready to use trestle bridges</t>
  </si>
  <si>
    <t>O wooden ready to use trestle bridges</t>
  </si>
  <si>
    <t>STATE OF THE ART RAILWAYS &amp; SCENERY LAYOUTS</t>
  </si>
  <si>
    <t>US layouts HO &amp; O</t>
  </si>
  <si>
    <t>South america layouts HO &amp; O</t>
  </si>
  <si>
    <t>HOe CORRENTINO RAILWAY MODELS</t>
  </si>
  <si>
    <t>BRASS FRENCH STEAMERS</t>
  </si>
  <si>
    <t>FRENCH STEAMERS KITS</t>
  </si>
  <si>
    <t>RTR ACCESSORIES</t>
  </si>
  <si>
    <t>SAN JUAN CAR CIE MODELS</t>
  </si>
  <si>
    <t>READY TO RUN 0n30 MODELS</t>
  </si>
  <si>
    <t>0n30 MODELS KITS</t>
  </si>
  <si>
    <t>0n3 MODELS KITS</t>
  </si>
  <si>
    <t>MASTER WEATHERED MODELS</t>
  </si>
  <si>
    <t>ISOBLOC FREE RAILBUS</t>
  </si>
  <si>
    <t>SPECIAL WAGONS</t>
  </si>
  <si>
    <t>WEATHERED LOCOMOTIVES</t>
  </si>
  <si>
    <t>SJCC WEATHERED MODELS</t>
  </si>
  <si>
    <t>WEATHERING ON DEMAND</t>
  </si>
  <si>
    <t>TRANSANDINE RAILWAY LINE</t>
  </si>
  <si>
    <t>ROLLING STOK KITS</t>
  </si>
  <si>
    <t>HOm LOCOMOTIVES</t>
  </si>
  <si>
    <t>BUILDINGS</t>
  </si>
  <si>
    <t>DECORATIVE ACCESSORIES</t>
  </si>
  <si>
    <t>LASERCUT WOOD</t>
  </si>
  <si>
    <t>BRASS &amp; WHITE METAL</t>
  </si>
  <si>
    <t>MOULDED PLASTIC</t>
  </si>
  <si>
    <t>SWISS METRIC GAUGE RAILWAYS</t>
  </si>
  <si>
    <t>HOm RAIL ACCESSORIES</t>
  </si>
  <si>
    <t>HOm SWISS STATIONS</t>
  </si>
  <si>
    <t>HOm BRIDGES</t>
  </si>
  <si>
    <t>BLONAY CHAMBY</t>
  </si>
  <si>
    <t>FURKA OBERALP</t>
  </si>
  <si>
    <t>RhB RAILWAY</t>
  </si>
  <si>
    <t>BUILDERS PLATES</t>
  </si>
  <si>
    <t>STATE OF THE ART TRESTLE BRIDGES</t>
  </si>
  <si>
    <t>STATE OF THE ART LAYOUTS</t>
  </si>
  <si>
    <t>HO SCALE</t>
  </si>
  <si>
    <t>O SCALE</t>
  </si>
  <si>
    <t>O-On30 SCALE</t>
  </si>
  <si>
    <t>SOUTH AMERICA</t>
  </si>
  <si>
    <t>INTERNATIONAL TRACK GAUGE</t>
  </si>
  <si>
    <t>METRIC GAUGE</t>
  </si>
  <si>
    <t>BEMO LOCOMOTIVES MAGIC BOX</t>
  </si>
  <si>
    <t>Master ready to run weathered locomotives</t>
  </si>
  <si>
    <t>HOm Railway Stations &amp; buildings.</t>
  </si>
  <si>
    <t>HOm layounts and sceneries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</si>
</sst>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_ ;_ * \(#,##0.00\)\ _€_ ;_ * &quot;-&quot;??_)\ _€_ ;_ @_ "/>
    <numFmt numFmtId="164" formatCode="#,##0.00\ &quot;€&quot;;[Red]\-#,##0.00\ &quot;€&quot;"/>
    <numFmt numFmtId="165" formatCode="_ * #,##0.00_)\ [$€-1]_ ;_ * \(#,##0.00\)\ [$€-1]_ ;_ * &quot;-&quot;??_)\ [$€-1]_ ;_ @_ "/>
    <numFmt numFmtId="166" formatCode="_ * #,##0_)\ _€_ ;_ * \(#,##0\)\ _€_ ;_ * &quot;-&quot;??_)\ _€_ ;_ @_ "/>
    <numFmt numFmtId="167" formatCode="#,##0.00\ &quot;€&quot;;[Red]#,##0.00\ &quot;€&quot;"/>
  </numFmts>
  <fonts count="34" x14ac:knownFonts="1">
    <font>
      <sz val="12"/>
      <color theme="1"/>
      <name val="Calibri"/>
      <family val="2"/>
      <scheme val="minor"/>
    </font>
    <font>
      <sz val="12"/>
      <color theme="1"/>
      <name val="Calibri"/>
      <family val="2"/>
      <scheme val="minor"/>
    </font>
    <font>
      <sz val="12"/>
      <color theme="1"/>
      <name val="Calibri"/>
      <family val="2"/>
      <scheme val="minor"/>
    </font>
    <font>
      <sz val="9"/>
      <color theme="1"/>
      <name val="Verdana"/>
    </font>
    <font>
      <u/>
      <sz val="12"/>
      <color theme="10"/>
      <name val="Calibri"/>
      <family val="2"/>
      <scheme val="minor"/>
    </font>
    <font>
      <u/>
      <sz val="12"/>
      <color theme="11"/>
      <name val="Calibri"/>
      <family val="2"/>
      <scheme val="minor"/>
    </font>
    <font>
      <b/>
      <sz val="9"/>
      <color theme="1"/>
      <name val="Verdana"/>
    </font>
    <font>
      <sz val="9"/>
      <color theme="1"/>
      <name val="Noteworthy Bold"/>
    </font>
    <font>
      <b/>
      <sz val="9"/>
      <color theme="1"/>
      <name val="Noteworthy Bold"/>
    </font>
    <font>
      <b/>
      <sz val="9"/>
      <color theme="1"/>
      <name val="Verdana Bold"/>
    </font>
    <font>
      <sz val="9"/>
      <color theme="1"/>
      <name val="Menlo Bold"/>
    </font>
    <font>
      <sz val="9"/>
      <color theme="1"/>
      <name val="Menlo Regular"/>
    </font>
    <font>
      <sz val="8"/>
      <name val="Calibri"/>
      <family val="2"/>
      <scheme val="minor"/>
    </font>
    <font>
      <b/>
      <sz val="9"/>
      <color rgb="FF000000"/>
      <name val="Verdana"/>
    </font>
    <font>
      <sz val="9"/>
      <color rgb="FF000000"/>
      <name val="Verdana"/>
    </font>
    <font>
      <sz val="9"/>
      <color rgb="FF000000"/>
      <name val="Noteworthy Bold"/>
    </font>
    <font>
      <b/>
      <sz val="9"/>
      <color rgb="FF000000"/>
      <name val="Noteworthy Bold"/>
    </font>
    <font>
      <b/>
      <sz val="9"/>
      <color rgb="FF000000"/>
      <name val="Verdana Bold"/>
    </font>
    <font>
      <sz val="9"/>
      <color rgb="FF000000"/>
      <name val="Menlo Regular"/>
    </font>
    <font>
      <sz val="9"/>
      <color rgb="FF000000"/>
      <name val="Menlo Bold"/>
    </font>
    <font>
      <sz val="9"/>
      <color rgb="FF000000"/>
      <name val="Calibri"/>
      <family val="2"/>
    </font>
    <font>
      <sz val="9"/>
      <color rgb="FF008000"/>
      <name val="Verdana"/>
    </font>
    <font>
      <b/>
      <sz val="9"/>
      <name val="Verdana"/>
    </font>
    <font>
      <sz val="9"/>
      <color theme="1"/>
      <name val="Academy Engraved LET"/>
    </font>
    <font>
      <sz val="9"/>
      <color theme="1"/>
      <name val="Arial"/>
    </font>
    <font>
      <sz val="9"/>
      <color theme="1"/>
      <name val="Noteworthy Light"/>
    </font>
    <font>
      <sz val="9"/>
      <color rgb="FF000000"/>
      <name val="Noteworthy Light"/>
    </font>
    <font>
      <b/>
      <sz val="9"/>
      <color rgb="FF000000"/>
      <name val="Menlo Bold"/>
    </font>
    <font>
      <b/>
      <sz val="9"/>
      <color theme="5" tint="-0.249977111117893"/>
      <name val="Verdana"/>
    </font>
    <font>
      <b/>
      <sz val="9"/>
      <color rgb="FF963634"/>
      <name val="Verdana"/>
    </font>
    <font>
      <sz val="10"/>
      <color theme="1"/>
      <name val="Calibri"/>
      <family val="2"/>
      <charset val="204"/>
      <scheme val="minor"/>
    </font>
    <font>
      <sz val="11"/>
      <color rgb="FF000000"/>
      <name val="Arial"/>
    </font>
    <font>
      <sz val="11"/>
      <color theme="1"/>
      <name val="Arial"/>
    </font>
    <font>
      <b/>
      <sz val="8"/>
      <color theme="1"/>
      <name val="Verdana"/>
    </font>
  </fonts>
  <fills count="37">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BFBFBF"/>
        <bgColor rgb="FF000000"/>
      </patternFill>
    </fill>
    <fill>
      <patternFill patternType="solid">
        <fgColor rgb="FFFFFF00"/>
        <bgColor rgb="FF000000"/>
      </patternFill>
    </fill>
    <fill>
      <patternFill patternType="solid">
        <fgColor rgb="FFE6B8B7"/>
        <bgColor rgb="FF000000"/>
      </patternFill>
    </fill>
    <fill>
      <patternFill patternType="solid">
        <fgColor theme="0"/>
        <bgColor indexed="64"/>
      </patternFill>
    </fill>
    <fill>
      <patternFill patternType="solid">
        <fgColor rgb="FFD9D9D9"/>
        <bgColor rgb="FF000000"/>
      </patternFill>
    </fill>
    <fill>
      <patternFill patternType="solid">
        <fgColor rgb="FFC4BD97"/>
        <bgColor rgb="FF000000"/>
      </patternFill>
    </fill>
    <fill>
      <patternFill patternType="solid">
        <fgColor rgb="FFCCC0DA"/>
        <bgColor rgb="FF000000"/>
      </patternFill>
    </fill>
    <fill>
      <patternFill patternType="solid">
        <fgColor rgb="FFD8E4BC"/>
        <bgColor rgb="FF000000"/>
      </patternFill>
    </fill>
    <fill>
      <patternFill patternType="solid">
        <fgColor theme="9" tint="0.79998168889431442"/>
        <bgColor indexed="64"/>
      </patternFill>
    </fill>
    <fill>
      <patternFill patternType="solid">
        <fgColor rgb="FFFFFFFF"/>
        <bgColor rgb="FF000000"/>
      </patternFill>
    </fill>
    <fill>
      <patternFill patternType="solid">
        <fgColor theme="3" tint="0.79998168889431442"/>
        <bgColor indexed="64"/>
      </patternFill>
    </fill>
    <fill>
      <patternFill patternType="solid">
        <fgColor theme="2" tint="-0.249977111117893"/>
        <bgColor indexed="64"/>
      </patternFill>
    </fill>
    <fill>
      <patternFill patternType="solid">
        <fgColor theme="0" tint="-0.249977111117893"/>
        <bgColor rgb="FF000000"/>
      </patternFill>
    </fill>
    <fill>
      <patternFill patternType="solid">
        <fgColor theme="9" tint="0.59999389629810485"/>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rgb="FFFF000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rgb="FF000000"/>
      </patternFill>
    </fill>
    <fill>
      <patternFill patternType="solid">
        <fgColor rgb="FFC5D9F1"/>
        <bgColor rgb="FF000000"/>
      </patternFill>
    </fill>
    <fill>
      <patternFill patternType="solid">
        <fgColor rgb="FFCCFFCC"/>
        <bgColor rgb="FF000000"/>
      </patternFill>
    </fill>
    <fill>
      <patternFill patternType="solid">
        <fgColor rgb="FFF2F2F2"/>
        <bgColor rgb="FF000000"/>
      </patternFill>
    </fill>
    <fill>
      <patternFill patternType="solid">
        <fgColor theme="6" tint="-0.249977111117893"/>
        <bgColor indexed="64"/>
      </patternFill>
    </fill>
    <fill>
      <patternFill patternType="solid">
        <fgColor rgb="FF8DB4E2"/>
        <bgColor rgb="FF000000"/>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247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0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top"/>
    </xf>
    <xf numFmtId="0" fontId="6" fillId="0" borderId="0" xfId="0" applyFont="1" applyAlignment="1">
      <alignment vertical="center" wrapText="1"/>
    </xf>
    <xf numFmtId="0" fontId="6" fillId="2" borderId="1" xfId="0" applyFont="1" applyFill="1" applyBorder="1" applyAlignment="1">
      <alignment horizontal="left" vertical="center"/>
    </xf>
    <xf numFmtId="0" fontId="6" fillId="3" borderId="1" xfId="0" applyFont="1" applyFill="1" applyBorder="1" applyAlignment="1">
      <alignment horizontal="left" vertical="center"/>
    </xf>
    <xf numFmtId="0" fontId="6" fillId="4" borderId="1" xfId="0" applyFont="1" applyFill="1" applyBorder="1" applyAlignment="1">
      <alignment horizontal="left" vertical="center"/>
    </xf>
    <xf numFmtId="0" fontId="6" fillId="0" borderId="1" xfId="0" applyFont="1" applyBorder="1" applyAlignment="1">
      <alignment horizontal="left" vertical="center"/>
    </xf>
    <xf numFmtId="0" fontId="6" fillId="5" borderId="1" xfId="0" applyFont="1" applyFill="1" applyBorder="1" applyAlignment="1">
      <alignment horizontal="left" vertical="center"/>
    </xf>
    <xf numFmtId="0" fontId="3" fillId="0" borderId="1" xfId="0" applyFont="1" applyBorder="1" applyAlignment="1">
      <alignment vertical="top" wrapText="1"/>
    </xf>
    <xf numFmtId="164" fontId="3" fillId="0" borderId="1" xfId="0" applyNumberFormat="1" applyFont="1" applyBorder="1" applyAlignment="1">
      <alignment vertical="center"/>
    </xf>
    <xf numFmtId="0" fontId="3" fillId="0" borderId="1" xfId="0" applyFont="1" applyBorder="1" applyAlignment="1">
      <alignment vertical="top"/>
    </xf>
    <xf numFmtId="164" fontId="3" fillId="0" borderId="1" xfId="0" applyNumberFormat="1" applyFont="1" applyBorder="1" applyAlignment="1">
      <alignment horizontal="right" vertical="center"/>
    </xf>
    <xf numFmtId="0" fontId="3" fillId="0" borderId="1" xfId="0" applyFont="1" applyBorder="1" applyAlignment="1">
      <alignment horizontal="left" vertical="top" wrapText="1"/>
    </xf>
    <xf numFmtId="0" fontId="6" fillId="0" borderId="2" xfId="0" applyFont="1" applyBorder="1" applyAlignment="1">
      <alignment vertical="center" wrapText="1"/>
    </xf>
    <xf numFmtId="0" fontId="6" fillId="6" borderId="1" xfId="0" applyFont="1" applyFill="1" applyBorder="1" applyAlignment="1">
      <alignment horizontal="left" vertical="center"/>
    </xf>
    <xf numFmtId="0" fontId="6" fillId="7" borderId="1" xfId="0" applyFont="1" applyFill="1" applyBorder="1" applyAlignment="1">
      <alignment horizontal="left" vertical="center"/>
    </xf>
    <xf numFmtId="0" fontId="6" fillId="8" borderId="1" xfId="0" applyFont="1" applyFill="1" applyBorder="1" applyAlignment="1">
      <alignment horizontal="left" vertical="center"/>
    </xf>
    <xf numFmtId="0" fontId="6" fillId="0" borderId="1" xfId="0" applyFont="1" applyBorder="1" applyAlignment="1">
      <alignment vertical="center" wrapText="1"/>
    </xf>
    <xf numFmtId="0" fontId="6" fillId="3" borderId="2" xfId="0" applyFont="1" applyFill="1" applyBorder="1" applyAlignment="1">
      <alignment horizontal="left" vertical="center"/>
    </xf>
    <xf numFmtId="0" fontId="13" fillId="0" borderId="2" xfId="0" applyFont="1" applyBorder="1" applyAlignment="1">
      <alignment vertical="center" wrapText="1"/>
    </xf>
    <xf numFmtId="0" fontId="14" fillId="0" borderId="2" xfId="0" applyFont="1" applyBorder="1" applyAlignment="1">
      <alignment vertical="top" wrapText="1"/>
    </xf>
    <xf numFmtId="0" fontId="6" fillId="2" borderId="2" xfId="0" applyFont="1" applyFill="1" applyBorder="1" applyAlignment="1">
      <alignment horizontal="left" vertical="center"/>
    </xf>
    <xf numFmtId="0" fontId="6" fillId="4" borderId="2" xfId="0" applyFont="1" applyFill="1" applyBorder="1" applyAlignment="1">
      <alignment horizontal="left" vertical="center"/>
    </xf>
    <xf numFmtId="0" fontId="6" fillId="6" borderId="2" xfId="0" applyFont="1" applyFill="1" applyBorder="1" applyAlignment="1">
      <alignment horizontal="left" vertical="center"/>
    </xf>
    <xf numFmtId="0" fontId="6" fillId="7" borderId="2" xfId="0" applyFont="1" applyFill="1" applyBorder="1" applyAlignment="1">
      <alignment horizontal="left" vertical="center"/>
    </xf>
    <xf numFmtId="0" fontId="6" fillId="8" borderId="2" xfId="0" applyFont="1" applyFill="1" applyBorder="1" applyAlignment="1">
      <alignment horizontal="left" vertical="center"/>
    </xf>
    <xf numFmtId="0" fontId="6" fillId="5" borderId="2" xfId="0" applyFont="1" applyFill="1" applyBorder="1" applyAlignment="1">
      <alignment horizontal="left" vertical="center"/>
    </xf>
    <xf numFmtId="0" fontId="6" fillId="0" borderId="0" xfId="0" applyFont="1" applyBorder="1" applyAlignment="1">
      <alignment horizontal="left" vertical="center"/>
    </xf>
    <xf numFmtId="0" fontId="3" fillId="3" borderId="2" xfId="0" applyFont="1" applyFill="1" applyBorder="1" applyAlignment="1">
      <alignment horizontal="left" vertical="center" wrapText="1"/>
    </xf>
    <xf numFmtId="0" fontId="13" fillId="9" borderId="1" xfId="0" applyFont="1" applyFill="1" applyBorder="1" applyAlignment="1">
      <alignment horizontal="left" vertical="center"/>
    </xf>
    <xf numFmtId="0" fontId="13" fillId="11" borderId="1" xfId="0" applyFont="1" applyFill="1" applyBorder="1" applyAlignment="1">
      <alignment horizontal="left" vertical="center"/>
    </xf>
    <xf numFmtId="0" fontId="13" fillId="11" borderId="2" xfId="0" applyFont="1" applyFill="1" applyBorder="1" applyAlignment="1">
      <alignment horizontal="left" vertical="center"/>
    </xf>
    <xf numFmtId="0" fontId="14" fillId="0" borderId="2" xfId="0" applyFont="1" applyBorder="1" applyAlignment="1">
      <alignment horizontal="left" vertical="top" wrapText="1"/>
    </xf>
    <xf numFmtId="164" fontId="14" fillId="0" borderId="2" xfId="0" applyNumberFormat="1" applyFont="1" applyBorder="1" applyAlignment="1">
      <alignment vertical="center"/>
    </xf>
    <xf numFmtId="0" fontId="13" fillId="11" borderId="4" xfId="0" applyFont="1" applyFill="1" applyBorder="1" applyAlignment="1">
      <alignment horizontal="left" vertical="center"/>
    </xf>
    <xf numFmtId="0" fontId="13" fillId="11" borderId="5" xfId="0" applyFont="1" applyFill="1" applyBorder="1" applyAlignment="1">
      <alignment horizontal="left" vertical="center"/>
    </xf>
    <xf numFmtId="0" fontId="13" fillId="0" borderId="5" xfId="0" applyFont="1" applyBorder="1" applyAlignment="1">
      <alignment vertical="center" wrapText="1"/>
    </xf>
    <xf numFmtId="0" fontId="14" fillId="0" borderId="5" xfId="0" applyFont="1" applyBorder="1" applyAlignment="1">
      <alignment vertical="top" wrapText="1"/>
    </xf>
    <xf numFmtId="0" fontId="14" fillId="0" borderId="5" xfId="0" applyFont="1" applyBorder="1" applyAlignment="1">
      <alignment horizontal="left" vertical="top" wrapText="1"/>
    </xf>
    <xf numFmtId="164" fontId="14" fillId="0" borderId="5" xfId="0" applyNumberFormat="1" applyFont="1" applyBorder="1" applyAlignment="1">
      <alignment vertical="center"/>
    </xf>
    <xf numFmtId="0" fontId="3" fillId="12" borderId="0" xfId="0" applyFont="1" applyFill="1"/>
    <xf numFmtId="0" fontId="13" fillId="10" borderId="2" xfId="0" applyFont="1" applyFill="1" applyBorder="1" applyAlignment="1">
      <alignment horizontal="left" vertical="center"/>
    </xf>
    <xf numFmtId="0" fontId="14" fillId="0" borderId="1" xfId="0" applyFont="1" applyBorder="1" applyAlignment="1">
      <alignment vertical="top" wrapText="1"/>
    </xf>
    <xf numFmtId="0" fontId="13" fillId="15" borderId="1" xfId="0" applyFont="1" applyFill="1" applyBorder="1" applyAlignment="1">
      <alignment horizontal="left" vertical="center"/>
    </xf>
    <xf numFmtId="0" fontId="13" fillId="15" borderId="2" xfId="0" applyFont="1" applyFill="1" applyBorder="1" applyAlignment="1">
      <alignment horizontal="left" vertical="center"/>
    </xf>
    <xf numFmtId="0" fontId="14" fillId="15" borderId="4" xfId="0" applyFont="1" applyFill="1" applyBorder="1" applyAlignment="1">
      <alignment horizontal="left" vertical="center" wrapText="1"/>
    </xf>
    <xf numFmtId="0" fontId="13" fillId="15" borderId="5" xfId="0" applyFont="1" applyFill="1" applyBorder="1" applyAlignment="1">
      <alignment horizontal="left" vertical="center"/>
    </xf>
    <xf numFmtId="0" fontId="13" fillId="15" borderId="4" xfId="0" applyFont="1" applyFill="1" applyBorder="1" applyAlignment="1">
      <alignment horizontal="left" vertical="center"/>
    </xf>
    <xf numFmtId="0" fontId="13" fillId="16" borderId="1" xfId="0" applyFont="1" applyFill="1" applyBorder="1" applyAlignment="1">
      <alignment horizontal="left" vertical="center"/>
    </xf>
    <xf numFmtId="0" fontId="13" fillId="16" borderId="2" xfId="0" applyFont="1" applyFill="1" applyBorder="1" applyAlignment="1">
      <alignment horizontal="left" vertical="center"/>
    </xf>
    <xf numFmtId="0" fontId="14" fillId="0" borderId="6" xfId="0" applyFont="1" applyBorder="1" applyAlignment="1">
      <alignment vertical="top" wrapText="1"/>
    </xf>
    <xf numFmtId="0" fontId="13" fillId="16" borderId="4" xfId="0" applyFont="1" applyFill="1" applyBorder="1" applyAlignment="1">
      <alignment horizontal="left" vertical="center"/>
    </xf>
    <xf numFmtId="0" fontId="13" fillId="16" borderId="5" xfId="0" applyFont="1" applyFill="1" applyBorder="1" applyAlignment="1">
      <alignment horizontal="left" vertical="center"/>
    </xf>
    <xf numFmtId="0" fontId="16" fillId="14" borderId="1" xfId="0" applyFont="1" applyFill="1" applyBorder="1" applyAlignment="1">
      <alignment horizontal="left" vertical="center"/>
    </xf>
    <xf numFmtId="0" fontId="13" fillId="14" borderId="2" xfId="0" applyFont="1" applyFill="1" applyBorder="1" applyAlignment="1">
      <alignment horizontal="left" vertical="center"/>
    </xf>
    <xf numFmtId="0" fontId="14" fillId="0" borderId="2" xfId="0" applyFont="1" applyBorder="1" applyAlignment="1">
      <alignment vertical="center" wrapText="1"/>
    </xf>
    <xf numFmtId="0" fontId="14" fillId="0" borderId="2" xfId="0" applyFont="1" applyBorder="1" applyAlignment="1">
      <alignment vertical="top"/>
    </xf>
    <xf numFmtId="164" fontId="20" fillId="0" borderId="2" xfId="0" applyNumberFormat="1" applyFont="1" applyBorder="1" applyAlignment="1">
      <alignment horizontal="right" vertical="center"/>
    </xf>
    <xf numFmtId="0" fontId="13" fillId="14" borderId="5" xfId="0" applyFont="1" applyFill="1" applyBorder="1" applyAlignment="1">
      <alignment horizontal="left" vertical="center"/>
    </xf>
    <xf numFmtId="0" fontId="15" fillId="0" borderId="5" xfId="0" applyFont="1" applyBorder="1" applyAlignment="1">
      <alignment vertical="top" wrapText="1"/>
    </xf>
    <xf numFmtId="0" fontId="14" fillId="0" borderId="5" xfId="0" applyFont="1" applyBorder="1" applyAlignment="1">
      <alignment vertical="top"/>
    </xf>
    <xf numFmtId="0" fontId="6" fillId="17" borderId="1" xfId="0" applyFont="1" applyFill="1" applyBorder="1" applyAlignment="1">
      <alignment horizontal="left" vertical="center"/>
    </xf>
    <xf numFmtId="0" fontId="16" fillId="9" borderId="1" xfId="0" applyFont="1" applyFill="1" applyBorder="1" applyAlignment="1">
      <alignment horizontal="left" vertical="center"/>
    </xf>
    <xf numFmtId="0" fontId="13" fillId="9" borderId="2" xfId="0" applyFont="1" applyFill="1" applyBorder="1" applyAlignment="1">
      <alignment horizontal="left" vertical="center"/>
    </xf>
    <xf numFmtId="0" fontId="13" fillId="9" borderId="5" xfId="0" applyFont="1" applyFill="1" applyBorder="1" applyAlignment="1">
      <alignment horizontal="left" vertical="center"/>
    </xf>
    <xf numFmtId="0" fontId="13" fillId="10" borderId="5" xfId="0" applyFont="1" applyFill="1" applyBorder="1" applyAlignment="1">
      <alignment horizontal="left" vertical="center"/>
    </xf>
    <xf numFmtId="0" fontId="13" fillId="0" borderId="1" xfId="0" applyFont="1" applyBorder="1" applyAlignment="1">
      <alignment vertical="center" wrapText="1"/>
    </xf>
    <xf numFmtId="164" fontId="14" fillId="0" borderId="1" xfId="0" applyNumberFormat="1" applyFont="1" applyBorder="1" applyAlignment="1">
      <alignment vertical="center"/>
    </xf>
    <xf numFmtId="0" fontId="13" fillId="14" borderId="4" xfId="0" applyFont="1" applyFill="1" applyBorder="1" applyAlignment="1">
      <alignment horizontal="left" vertical="center"/>
    </xf>
    <xf numFmtId="0" fontId="13" fillId="9" borderId="3" xfId="0" applyFont="1" applyFill="1" applyBorder="1" applyAlignment="1">
      <alignment horizontal="left" vertical="center"/>
    </xf>
    <xf numFmtId="0" fontId="13" fillId="9" borderId="4" xfId="0" applyFont="1" applyFill="1" applyBorder="1" applyAlignment="1">
      <alignment horizontal="left" vertical="center"/>
    </xf>
    <xf numFmtId="0" fontId="13" fillId="0" borderId="4" xfId="0" applyFont="1" applyBorder="1" applyAlignment="1">
      <alignment vertical="center" wrapText="1"/>
    </xf>
    <xf numFmtId="0" fontId="14" fillId="0" borderId="4" xfId="0" applyFont="1" applyBorder="1" applyAlignment="1">
      <alignment vertical="top" wrapText="1"/>
    </xf>
    <xf numFmtId="164" fontId="14" fillId="0" borderId="4" xfId="0" applyNumberFormat="1" applyFont="1" applyBorder="1" applyAlignment="1">
      <alignment vertical="center"/>
    </xf>
    <xf numFmtId="0" fontId="13" fillId="0" borderId="8" xfId="0" applyFont="1" applyBorder="1" applyAlignment="1">
      <alignment vertical="center" wrapText="1"/>
    </xf>
    <xf numFmtId="0" fontId="14" fillId="0" borderId="8" xfId="0" applyFont="1" applyBorder="1" applyAlignment="1">
      <alignment vertical="top" wrapText="1"/>
    </xf>
    <xf numFmtId="164" fontId="14" fillId="0" borderId="8" xfId="0" applyNumberFormat="1" applyFont="1" applyBorder="1" applyAlignment="1">
      <alignment vertical="center"/>
    </xf>
    <xf numFmtId="0" fontId="13" fillId="0" borderId="7" xfId="0" applyFont="1" applyBorder="1" applyAlignment="1">
      <alignment vertical="center" wrapText="1"/>
    </xf>
    <xf numFmtId="0" fontId="14" fillId="0" borderId="7" xfId="0" applyFont="1" applyBorder="1" applyAlignment="1">
      <alignment vertical="top" wrapText="1"/>
    </xf>
    <xf numFmtId="164" fontId="14" fillId="0" borderId="7" xfId="0" applyNumberFormat="1" applyFont="1" applyBorder="1" applyAlignment="1">
      <alignment vertical="center"/>
    </xf>
    <xf numFmtId="0" fontId="16" fillId="14" borderId="3" xfId="0" applyFont="1" applyFill="1" applyBorder="1" applyAlignment="1">
      <alignment horizontal="left" vertical="center"/>
    </xf>
    <xf numFmtId="0" fontId="13" fillId="14" borderId="1" xfId="0" applyFont="1" applyFill="1" applyBorder="1" applyAlignment="1">
      <alignment horizontal="left" vertical="center"/>
    </xf>
    <xf numFmtId="0" fontId="13" fillId="14" borderId="3" xfId="0" applyFont="1" applyFill="1" applyBorder="1" applyAlignment="1">
      <alignment horizontal="left" vertical="center"/>
    </xf>
    <xf numFmtId="0" fontId="13" fillId="0" borderId="3" xfId="0" applyFont="1" applyBorder="1" applyAlignment="1">
      <alignment vertical="center" wrapText="1"/>
    </xf>
    <xf numFmtId="164" fontId="14" fillId="0" borderId="3" xfId="0" applyNumberFormat="1" applyFont="1" applyBorder="1" applyAlignment="1">
      <alignment vertical="center"/>
    </xf>
    <xf numFmtId="0" fontId="6" fillId="19" borderId="2" xfId="0" applyFont="1" applyFill="1" applyBorder="1" applyAlignment="1">
      <alignment horizontal="left" vertical="center"/>
    </xf>
    <xf numFmtId="0" fontId="13" fillId="13" borderId="3" xfId="0" applyFont="1" applyFill="1" applyBorder="1" applyAlignment="1">
      <alignment horizontal="left" vertical="center"/>
    </xf>
    <xf numFmtId="0" fontId="13" fillId="0" borderId="1" xfId="0" applyFont="1" applyBorder="1" applyAlignment="1">
      <alignment vertical="center"/>
    </xf>
    <xf numFmtId="0" fontId="3" fillId="0" borderId="2" xfId="0" applyFont="1" applyBorder="1" applyAlignment="1">
      <alignment vertical="top" wrapText="1"/>
    </xf>
    <xf numFmtId="164" fontId="3" fillId="0" borderId="2" xfId="0" applyNumberFormat="1" applyFont="1" applyBorder="1" applyAlignment="1">
      <alignment vertical="center"/>
    </xf>
    <xf numFmtId="0" fontId="6" fillId="0" borderId="5" xfId="0" applyFont="1" applyBorder="1" applyAlignment="1">
      <alignment vertical="center" wrapText="1"/>
    </xf>
    <xf numFmtId="164" fontId="3" fillId="0" borderId="5" xfId="0" applyNumberFormat="1" applyFont="1" applyBorder="1" applyAlignment="1">
      <alignment vertical="center"/>
    </xf>
    <xf numFmtId="0" fontId="26" fillId="0" borderId="1" xfId="0" applyFont="1" applyBorder="1" applyAlignment="1">
      <alignment vertical="top" wrapText="1"/>
    </xf>
    <xf numFmtId="0" fontId="6" fillId="12" borderId="1" xfId="0" applyFont="1" applyFill="1" applyBorder="1" applyAlignment="1">
      <alignment wrapText="1"/>
    </xf>
    <xf numFmtId="0" fontId="6" fillId="4" borderId="4" xfId="0" applyFont="1" applyFill="1" applyBorder="1" applyAlignment="1">
      <alignment horizontal="left" vertical="center"/>
    </xf>
    <xf numFmtId="0" fontId="6" fillId="0" borderId="3" xfId="0" applyFont="1" applyBorder="1" applyAlignment="1">
      <alignment horizontal="left" vertical="center"/>
    </xf>
    <xf numFmtId="0" fontId="13" fillId="21" borderId="4" xfId="0" applyFont="1" applyFill="1" applyBorder="1" applyAlignment="1">
      <alignment horizontal="left" vertical="center"/>
    </xf>
    <xf numFmtId="0" fontId="13" fillId="21" borderId="1" xfId="0" applyFont="1" applyFill="1" applyBorder="1" applyAlignment="1">
      <alignment horizontal="left" vertical="center"/>
    </xf>
    <xf numFmtId="0" fontId="14" fillId="0" borderId="0" xfId="0" applyFont="1" applyBorder="1" applyAlignment="1">
      <alignment horizontal="center" vertical="center"/>
    </xf>
    <xf numFmtId="0" fontId="3" fillId="0" borderId="5" xfId="0" applyFont="1" applyBorder="1" applyAlignment="1">
      <alignment vertical="top" wrapText="1"/>
    </xf>
    <xf numFmtId="0" fontId="22" fillId="0" borderId="1" xfId="0" applyFont="1" applyBorder="1" applyAlignment="1">
      <alignment vertical="center"/>
    </xf>
    <xf numFmtId="0" fontId="22" fillId="0" borderId="5" xfId="0" applyFont="1" applyBorder="1" applyAlignment="1">
      <alignment vertical="center"/>
    </xf>
    <xf numFmtId="0" fontId="3" fillId="0" borderId="5" xfId="0" applyFont="1" applyBorder="1" applyAlignment="1">
      <alignment vertical="center" wrapText="1"/>
    </xf>
    <xf numFmtId="0" fontId="3" fillId="0" borderId="1" xfId="0" applyFont="1" applyBorder="1" applyAlignment="1">
      <alignment vertical="center" wrapText="1"/>
    </xf>
    <xf numFmtId="0" fontId="22" fillId="0" borderId="4" xfId="0" applyFont="1" applyBorder="1" applyAlignment="1">
      <alignment vertical="center"/>
    </xf>
    <xf numFmtId="0" fontId="22" fillId="0" borderId="1" xfId="0" applyFont="1" applyBorder="1" applyAlignment="1">
      <alignment vertical="center" wrapText="1"/>
    </xf>
    <xf numFmtId="0" fontId="22" fillId="0" borderId="5" xfId="0" applyFont="1" applyBorder="1" applyAlignment="1">
      <alignment vertical="center" wrapText="1"/>
    </xf>
    <xf numFmtId="0" fontId="22" fillId="0" borderId="2" xfId="0" applyFont="1" applyBorder="1" applyAlignment="1">
      <alignment vertical="center"/>
    </xf>
    <xf numFmtId="0" fontId="6" fillId="0" borderId="2" xfId="0" applyFont="1" applyBorder="1" applyAlignment="1">
      <alignment vertical="center"/>
    </xf>
    <xf numFmtId="0" fontId="22" fillId="12" borderId="1" xfId="0" applyFont="1" applyFill="1" applyBorder="1" applyAlignment="1">
      <alignment vertical="center" wrapText="1"/>
    </xf>
    <xf numFmtId="165" fontId="13" fillId="0" borderId="5" xfId="0" applyNumberFormat="1" applyFont="1" applyBorder="1" applyAlignment="1">
      <alignment vertical="center" wrapText="1"/>
    </xf>
    <xf numFmtId="0" fontId="6" fillId="5" borderId="5" xfId="0" applyFont="1" applyFill="1" applyBorder="1" applyAlignment="1">
      <alignment horizontal="left" vertical="center"/>
    </xf>
    <xf numFmtId="0" fontId="3" fillId="12" borderId="1" xfId="0" applyFont="1" applyFill="1" applyBorder="1"/>
    <xf numFmtId="0" fontId="20" fillId="0" borderId="2" xfId="0" applyFont="1" applyBorder="1" applyAlignment="1">
      <alignment vertical="top" wrapText="1"/>
    </xf>
    <xf numFmtId="0" fontId="20" fillId="0" borderId="5" xfId="0" applyFont="1" applyBorder="1" applyAlignment="1">
      <alignment vertical="top" wrapText="1"/>
    </xf>
    <xf numFmtId="0" fontId="26" fillId="0" borderId="5" xfId="0" applyFont="1" applyBorder="1" applyAlignment="1">
      <alignment vertical="top" wrapText="1"/>
    </xf>
    <xf numFmtId="14" fontId="13" fillId="9" borderId="1" xfId="0" quotePrefix="1" applyNumberFormat="1" applyFont="1" applyFill="1" applyBorder="1" applyAlignment="1">
      <alignment horizontal="left" vertical="center"/>
    </xf>
    <xf numFmtId="0" fontId="13" fillId="9" borderId="1" xfId="0" quotePrefix="1" applyFont="1" applyFill="1" applyBorder="1" applyAlignment="1">
      <alignment horizontal="left" vertical="center"/>
    </xf>
    <xf numFmtId="0" fontId="13" fillId="9" borderId="4" xfId="0" quotePrefix="1" applyFont="1" applyFill="1" applyBorder="1" applyAlignment="1">
      <alignment horizontal="left" vertical="center"/>
    </xf>
    <xf numFmtId="0" fontId="13" fillId="0" borderId="6" xfId="0" applyFont="1" applyBorder="1" applyAlignment="1">
      <alignment vertical="center" wrapText="1"/>
    </xf>
    <xf numFmtId="0" fontId="13" fillId="0" borderId="2" xfId="0" applyFont="1" applyBorder="1" applyAlignment="1">
      <alignment horizontal="left" vertical="center" wrapText="1"/>
    </xf>
    <xf numFmtId="0" fontId="6" fillId="0" borderId="2" xfId="0" applyFont="1" applyBorder="1" applyAlignment="1">
      <alignment horizontal="left" vertical="center" wrapText="1"/>
    </xf>
    <xf numFmtId="0" fontId="22" fillId="0" borderId="4" xfId="0" applyFont="1" applyBorder="1" applyAlignment="1">
      <alignment vertical="center" wrapText="1"/>
    </xf>
    <xf numFmtId="0" fontId="22" fillId="0" borderId="1" xfId="0" applyFont="1" applyFill="1" applyBorder="1" applyAlignment="1">
      <alignmen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11" xfId="0" applyFont="1" applyBorder="1" applyAlignment="1">
      <alignment horizontal="center" vertical="center"/>
    </xf>
    <xf numFmtId="0" fontId="14" fillId="0" borderId="12" xfId="0" applyFont="1" applyBorder="1" applyAlignment="1">
      <alignment horizontal="center" vertical="center"/>
    </xf>
    <xf numFmtId="0" fontId="26" fillId="0" borderId="10" xfId="0" applyFont="1" applyBorder="1" applyAlignment="1">
      <alignment horizontal="center" vertical="center"/>
    </xf>
    <xf numFmtId="0" fontId="14" fillId="0" borderId="13" xfId="0" applyFont="1" applyBorder="1" applyAlignment="1">
      <alignment horizontal="center" vertical="center"/>
    </xf>
    <xf numFmtId="0" fontId="28" fillId="12" borderId="1" xfId="0" applyFont="1" applyFill="1" applyBorder="1" applyAlignment="1">
      <alignment horizontal="center" vertical="center"/>
    </xf>
    <xf numFmtId="0" fontId="28" fillId="0" borderId="1" xfId="0" applyFont="1" applyBorder="1" applyAlignment="1">
      <alignment horizontal="center" vertical="center"/>
    </xf>
    <xf numFmtId="0" fontId="29" fillId="18" borderId="1" xfId="0" applyFont="1" applyFill="1" applyBorder="1" applyAlignment="1">
      <alignment horizontal="center" vertical="center"/>
    </xf>
    <xf numFmtId="0" fontId="28" fillId="0" borderId="9" xfId="0" applyFont="1" applyBorder="1" applyAlignment="1">
      <alignment horizontal="center" vertical="center"/>
    </xf>
    <xf numFmtId="0" fontId="28" fillId="0" borderId="1" xfId="0" applyFont="1" applyBorder="1" applyAlignment="1">
      <alignment horizontal="center"/>
    </xf>
    <xf numFmtId="0" fontId="28" fillId="0" borderId="0" xfId="0" applyFont="1" applyAlignment="1">
      <alignment horizontal="center"/>
    </xf>
    <xf numFmtId="0" fontId="6" fillId="0" borderId="4" xfId="0" applyFont="1" applyBorder="1" applyAlignment="1">
      <alignment vertical="center" wrapText="1"/>
    </xf>
    <xf numFmtId="0" fontId="22" fillId="0" borderId="7" xfId="0" applyFont="1" applyFill="1" applyBorder="1" applyAlignment="1">
      <alignment vertical="center" wrapText="1"/>
    </xf>
    <xf numFmtId="0" fontId="3" fillId="0" borderId="1" xfId="0" applyFont="1" applyBorder="1"/>
    <xf numFmtId="164" fontId="3" fillId="0" borderId="9" xfId="0" applyNumberFormat="1" applyFont="1" applyBorder="1" applyAlignment="1">
      <alignment vertical="center"/>
    </xf>
    <xf numFmtId="164" fontId="3" fillId="0" borderId="9" xfId="0" applyNumberFormat="1" applyFont="1" applyBorder="1" applyAlignment="1">
      <alignment horizontal="right" vertical="center"/>
    </xf>
    <xf numFmtId="164" fontId="3" fillId="0" borderId="10" xfId="0" applyNumberFormat="1" applyFont="1" applyBorder="1" applyAlignment="1">
      <alignment vertical="center"/>
    </xf>
    <xf numFmtId="164" fontId="14" fillId="0" borderId="9" xfId="0" applyNumberFormat="1" applyFont="1" applyBorder="1" applyAlignment="1">
      <alignment vertical="center"/>
    </xf>
    <xf numFmtId="164" fontId="14" fillId="0" borderId="12" xfId="0" applyNumberFormat="1" applyFont="1" applyBorder="1" applyAlignment="1">
      <alignment vertical="center"/>
    </xf>
    <xf numFmtId="164" fontId="14" fillId="0" borderId="13" xfId="0" applyNumberFormat="1" applyFont="1" applyBorder="1" applyAlignment="1">
      <alignment vertical="center"/>
    </xf>
    <xf numFmtId="0" fontId="6" fillId="0" borderId="0" xfId="0" applyFont="1" applyAlignment="1">
      <alignment horizontal="center" vertical="center"/>
    </xf>
    <xf numFmtId="0" fontId="28" fillId="19" borderId="1" xfId="0" applyFont="1" applyFill="1" applyBorder="1" applyAlignment="1">
      <alignment horizontal="center" vertical="center"/>
    </xf>
    <xf numFmtId="0" fontId="3" fillId="19" borderId="1" xfId="0" applyFont="1" applyFill="1" applyBorder="1" applyAlignment="1">
      <alignment vertical="center"/>
    </xf>
    <xf numFmtId="0" fontId="28" fillId="19" borderId="1" xfId="0" applyFont="1" applyFill="1" applyBorder="1" applyAlignment="1">
      <alignment horizontal="center"/>
    </xf>
    <xf numFmtId="0" fontId="28" fillId="19" borderId="0" xfId="0" applyFont="1" applyFill="1" applyAlignment="1">
      <alignment horizontal="center"/>
    </xf>
    <xf numFmtId="0" fontId="28" fillId="23" borderId="1" xfId="0" applyFont="1" applyFill="1" applyBorder="1" applyAlignment="1">
      <alignment horizontal="center" vertical="center"/>
    </xf>
    <xf numFmtId="0" fontId="29" fillId="24" borderId="1" xfId="0" applyFont="1" applyFill="1" applyBorder="1" applyAlignment="1">
      <alignment horizontal="center" vertical="center"/>
    </xf>
    <xf numFmtId="0" fontId="28" fillId="23" borderId="0" xfId="0" applyFont="1" applyFill="1" applyAlignment="1">
      <alignment horizontal="center"/>
    </xf>
    <xf numFmtId="0" fontId="28" fillId="25" borderId="1" xfId="0" applyFont="1" applyFill="1" applyBorder="1" applyAlignment="1">
      <alignment horizontal="center" vertical="center"/>
    </xf>
    <xf numFmtId="0" fontId="29" fillId="26" borderId="1" xfId="0" applyFont="1" applyFill="1" applyBorder="1" applyAlignment="1">
      <alignment horizontal="center" vertical="center"/>
    </xf>
    <xf numFmtId="0" fontId="28" fillId="25" borderId="0" xfId="0" applyFont="1" applyFill="1" applyAlignment="1">
      <alignment horizontal="center"/>
    </xf>
    <xf numFmtId="0" fontId="3" fillId="0" borderId="1" xfId="0" applyFont="1" applyBorder="1" applyAlignment="1">
      <alignment horizontal="center" vertical="center"/>
    </xf>
    <xf numFmtId="0" fontId="14" fillId="0" borderId="1" xfId="0" applyFont="1" applyBorder="1" applyAlignment="1">
      <alignment horizontal="center" vertical="center"/>
    </xf>
    <xf numFmtId="164" fontId="20" fillId="0" borderId="1" xfId="0" applyNumberFormat="1" applyFont="1" applyBorder="1" applyAlignment="1">
      <alignment horizontal="right" vertical="center"/>
    </xf>
    <xf numFmtId="164" fontId="3" fillId="27" borderId="1" xfId="0" applyNumberFormat="1" applyFont="1" applyFill="1" applyBorder="1" applyAlignment="1">
      <alignment vertical="center"/>
    </xf>
    <xf numFmtId="164" fontId="14" fillId="27" borderId="5" xfId="0" applyNumberFormat="1" applyFont="1" applyFill="1" applyBorder="1" applyAlignment="1">
      <alignment vertical="center"/>
    </xf>
    <xf numFmtId="165" fontId="13" fillId="0" borderId="5" xfId="0" applyNumberFormat="1" applyFont="1" applyBorder="1" applyAlignment="1">
      <alignment horizontal="left" vertical="center" wrapText="1"/>
    </xf>
    <xf numFmtId="0" fontId="6" fillId="6" borderId="4" xfId="0" applyFont="1" applyFill="1" applyBorder="1" applyAlignment="1">
      <alignment horizontal="left" vertical="center"/>
    </xf>
    <xf numFmtId="0" fontId="3" fillId="0" borderId="2" xfId="0" applyFont="1" applyBorder="1" applyAlignment="1">
      <alignment horizontal="left" vertical="top" wrapText="1"/>
    </xf>
    <xf numFmtId="164" fontId="14" fillId="12" borderId="1" xfId="0" applyNumberFormat="1" applyFont="1" applyFill="1" applyBorder="1" applyAlignment="1">
      <alignment vertical="center"/>
    </xf>
    <xf numFmtId="0" fontId="6" fillId="3" borderId="2" xfId="0" quotePrefix="1" applyFont="1" applyFill="1" applyBorder="1" applyAlignment="1">
      <alignment horizontal="left" vertical="center"/>
    </xf>
    <xf numFmtId="0" fontId="30" fillId="0" borderId="0" xfId="0" applyFont="1"/>
    <xf numFmtId="0" fontId="30" fillId="0" borderId="0" xfId="0" applyFont="1" applyAlignment="1">
      <alignment horizontal="center"/>
    </xf>
    <xf numFmtId="0" fontId="30" fillId="0" borderId="0" xfId="0" applyFont="1" applyAlignment="1">
      <alignment horizontal="left"/>
    </xf>
    <xf numFmtId="0" fontId="30" fillId="0" borderId="0" xfId="0" applyFont="1" applyBorder="1"/>
    <xf numFmtId="0" fontId="31" fillId="0" borderId="0" xfId="0" applyFont="1"/>
    <xf numFmtId="0" fontId="32" fillId="0" borderId="0" xfId="0" applyFont="1"/>
    <xf numFmtId="0" fontId="14" fillId="0" borderId="0" xfId="0" applyFont="1"/>
    <xf numFmtId="0" fontId="3" fillId="0" borderId="0" xfId="0" applyFont="1" applyAlignment="1">
      <alignment horizontal="left"/>
    </xf>
    <xf numFmtId="14" fontId="0" fillId="0" borderId="0" xfId="0" applyNumberFormat="1"/>
    <xf numFmtId="11" fontId="0" fillId="0" borderId="0" xfId="0" applyNumberFormat="1"/>
    <xf numFmtId="0" fontId="3" fillId="30" borderId="1" xfId="0" applyFont="1" applyFill="1" applyBorder="1"/>
    <xf numFmtId="0" fontId="3" fillId="30" borderId="1" xfId="0" applyFont="1" applyFill="1" applyBorder="1" applyAlignment="1">
      <alignment vertical="center"/>
    </xf>
    <xf numFmtId="0" fontId="0" fillId="0" borderId="0" xfId="0" applyFont="1"/>
    <xf numFmtId="0" fontId="6" fillId="19" borderId="0" xfId="0" applyFont="1" applyFill="1" applyBorder="1" applyAlignment="1">
      <alignment horizontal="left" vertical="center"/>
    </xf>
    <xf numFmtId="0" fontId="13" fillId="31" borderId="5" xfId="0" applyFont="1" applyFill="1" applyBorder="1" applyAlignment="1">
      <alignment horizontal="left" vertical="center"/>
    </xf>
    <xf numFmtId="0" fontId="6" fillId="19" borderId="5" xfId="0" applyFont="1" applyFill="1" applyBorder="1" applyAlignment="1">
      <alignment horizontal="left" vertical="center"/>
    </xf>
    <xf numFmtId="0" fontId="6" fillId="19" borderId="1" xfId="0" applyFont="1" applyFill="1" applyBorder="1" applyAlignment="1">
      <alignment horizontal="left" vertical="center"/>
    </xf>
    <xf numFmtId="0" fontId="14" fillId="31" borderId="5" xfId="0" applyFont="1" applyFill="1" applyBorder="1" applyAlignment="1">
      <alignment horizontal="left" vertical="center" wrapText="1"/>
    </xf>
    <xf numFmtId="0" fontId="13" fillId="31" borderId="3" xfId="0" applyFont="1" applyFill="1" applyBorder="1" applyAlignment="1">
      <alignment horizontal="left" vertical="center"/>
    </xf>
    <xf numFmtId="0" fontId="6" fillId="19" borderId="0" xfId="0" applyFont="1" applyFill="1" applyBorder="1" applyAlignment="1">
      <alignment horizontal="left" vertical="center" wrapText="1"/>
    </xf>
    <xf numFmtId="0" fontId="6" fillId="19" borderId="1" xfId="0" quotePrefix="1" applyFont="1" applyFill="1" applyBorder="1" applyAlignment="1">
      <alignment horizontal="left" vertical="center" wrapText="1"/>
    </xf>
    <xf numFmtId="0" fontId="6" fillId="19" borderId="1" xfId="0" applyFont="1" applyFill="1" applyBorder="1" applyAlignment="1">
      <alignment horizontal="left" vertical="center" wrapText="1"/>
    </xf>
    <xf numFmtId="0" fontId="14" fillId="31" borderId="2" xfId="0" applyFont="1" applyFill="1" applyBorder="1" applyAlignment="1">
      <alignment horizontal="left" vertical="center" wrapText="1"/>
    </xf>
    <xf numFmtId="0" fontId="3" fillId="19" borderId="2" xfId="0" applyFont="1" applyFill="1" applyBorder="1" applyAlignment="1">
      <alignment horizontal="left" vertical="center" wrapText="1"/>
    </xf>
    <xf numFmtId="0" fontId="22" fillId="19" borderId="2" xfId="0" applyFont="1" applyFill="1" applyBorder="1" applyAlignment="1">
      <alignment horizontal="left" vertical="center"/>
    </xf>
    <xf numFmtId="0" fontId="14" fillId="31" borderId="1" xfId="0" applyFont="1" applyFill="1" applyBorder="1" applyAlignment="1">
      <alignment horizontal="left" vertical="center" wrapText="1"/>
    </xf>
    <xf numFmtId="0" fontId="3" fillId="19" borderId="2" xfId="0" applyFont="1" applyFill="1" applyBorder="1" applyAlignment="1">
      <alignment horizontal="left" vertical="center"/>
    </xf>
    <xf numFmtId="0" fontId="6" fillId="19" borderId="8" xfId="0" applyFont="1" applyFill="1" applyBorder="1" applyAlignment="1">
      <alignment horizontal="left" vertical="center"/>
    </xf>
    <xf numFmtId="0" fontId="14" fillId="31" borderId="2" xfId="0" applyFont="1" applyFill="1" applyBorder="1" applyAlignment="1">
      <alignment horizontal="left" vertical="center"/>
    </xf>
    <xf numFmtId="0" fontId="14" fillId="31" borderId="5" xfId="0" applyFont="1" applyFill="1" applyBorder="1" applyAlignment="1">
      <alignment horizontal="left" vertical="center"/>
    </xf>
    <xf numFmtId="0" fontId="13" fillId="31" borderId="6" xfId="0" applyFont="1" applyFill="1" applyBorder="1" applyAlignment="1">
      <alignment horizontal="left" vertical="center"/>
    </xf>
    <xf numFmtId="0" fontId="14" fillId="31" borderId="3" xfId="0" applyFont="1" applyFill="1" applyBorder="1" applyAlignment="1">
      <alignment horizontal="left" vertical="center" wrapText="1"/>
    </xf>
    <xf numFmtId="0" fontId="14" fillId="31" borderId="6" xfId="0" applyFont="1" applyFill="1" applyBorder="1" applyAlignment="1">
      <alignment horizontal="left" vertical="center" wrapText="1"/>
    </xf>
    <xf numFmtId="0" fontId="21" fillId="31" borderId="2" xfId="0" applyFont="1" applyFill="1" applyBorder="1" applyAlignment="1">
      <alignment horizontal="left" vertical="center"/>
    </xf>
    <xf numFmtId="0" fontId="14" fillId="31" borderId="1" xfId="0" applyFont="1" applyFill="1" applyBorder="1" applyAlignment="1">
      <alignment horizontal="left" vertical="center"/>
    </xf>
    <xf numFmtId="0" fontId="14" fillId="31" borderId="3" xfId="0" applyFont="1" applyFill="1" applyBorder="1" applyAlignment="1">
      <alignment horizontal="left" vertical="center"/>
    </xf>
    <xf numFmtId="0" fontId="14" fillId="31" borderId="4" xfId="0" applyFont="1" applyFill="1" applyBorder="1" applyAlignment="1">
      <alignment horizontal="left" vertical="center"/>
    </xf>
    <xf numFmtId="0" fontId="3" fillId="19" borderId="5" xfId="0" applyFont="1" applyFill="1" applyBorder="1" applyAlignment="1">
      <alignment horizontal="left" vertical="center" wrapText="1"/>
    </xf>
    <xf numFmtId="0" fontId="33" fillId="0" borderId="0" xfId="0" applyFont="1" applyAlignment="1">
      <alignment vertical="center" wrapText="1"/>
    </xf>
    <xf numFmtId="0" fontId="6" fillId="20" borderId="0" xfId="0" applyFont="1" applyFill="1" applyBorder="1" applyAlignment="1">
      <alignment horizontal="left" vertical="center"/>
    </xf>
    <xf numFmtId="0" fontId="6" fillId="20" borderId="0" xfId="0" applyFont="1" applyFill="1" applyBorder="1" applyAlignment="1">
      <alignment horizontal="left" vertical="center" wrapText="1"/>
    </xf>
    <xf numFmtId="0" fontId="3" fillId="0" borderId="0" xfId="0" applyFont="1" applyAlignment="1">
      <alignment horizontal="center"/>
    </xf>
    <xf numFmtId="0" fontId="3" fillId="28" borderId="0" xfId="0" quotePrefix="1" applyFont="1" applyFill="1" applyAlignment="1">
      <alignment horizontal="left"/>
    </xf>
    <xf numFmtId="0" fontId="3" fillId="28" borderId="0" xfId="0" quotePrefix="1" applyFont="1" applyFill="1" applyAlignment="1">
      <alignment horizontal="center"/>
    </xf>
    <xf numFmtId="0" fontId="3" fillId="28" borderId="0" xfId="0" applyFont="1" applyFill="1"/>
    <xf numFmtId="0" fontId="3" fillId="28" borderId="0" xfId="0" applyFont="1" applyFill="1" applyAlignment="1">
      <alignment horizontal="center"/>
    </xf>
    <xf numFmtId="0" fontId="3" fillId="2" borderId="0" xfId="0" applyFont="1" applyFill="1"/>
    <xf numFmtId="0" fontId="3" fillId="29" borderId="0" xfId="0" quotePrefix="1" applyFont="1" applyFill="1" applyAlignment="1">
      <alignment horizontal="center"/>
    </xf>
    <xf numFmtId="0" fontId="3" fillId="29" borderId="0" xfId="0" applyFont="1" applyFill="1"/>
    <xf numFmtId="0" fontId="3" fillId="3" borderId="0" xfId="0" applyFont="1" applyFill="1" applyBorder="1" applyAlignment="1">
      <alignment horizontal="left" vertical="center" wrapText="1"/>
    </xf>
    <xf numFmtId="0" fontId="3" fillId="19" borderId="0" xfId="0" quotePrefix="1" applyFont="1" applyFill="1" applyAlignment="1">
      <alignment horizontal="center"/>
    </xf>
    <xf numFmtId="0" fontId="3" fillId="19" borderId="0" xfId="0" applyFont="1" applyFill="1"/>
    <xf numFmtId="0" fontId="3" fillId="19" borderId="0" xfId="0" applyFont="1" applyFill="1" applyAlignment="1">
      <alignment horizontal="center"/>
    </xf>
    <xf numFmtId="0" fontId="3" fillId="19" borderId="0" xfId="0" quotePrefix="1" applyFont="1" applyFill="1"/>
    <xf numFmtId="0" fontId="14" fillId="10" borderId="0" xfId="0" applyFont="1" applyFill="1" applyBorder="1" applyAlignment="1">
      <alignment horizontal="left" vertical="center" wrapText="1"/>
    </xf>
    <xf numFmtId="0" fontId="3" fillId="29" borderId="0" xfId="0" applyFont="1" applyFill="1" applyAlignment="1">
      <alignment horizontal="center"/>
    </xf>
    <xf numFmtId="0" fontId="3" fillId="4" borderId="0" xfId="0" applyFont="1" applyFill="1" applyBorder="1" applyAlignment="1">
      <alignment horizontal="left" vertical="center" wrapText="1"/>
    </xf>
    <xf numFmtId="0" fontId="3" fillId="19" borderId="0" xfId="0" applyFont="1" applyFill="1" applyAlignment="1">
      <alignment horizontal="left"/>
    </xf>
    <xf numFmtId="0" fontId="14" fillId="11" borderId="0" xfId="0" applyFont="1" applyFill="1" applyBorder="1" applyAlignment="1">
      <alignment horizontal="left" vertical="center" wrapText="1"/>
    </xf>
    <xf numFmtId="0" fontId="14" fillId="11" borderId="0" xfId="0" applyFont="1" applyFill="1" applyBorder="1" applyAlignment="1">
      <alignment horizontal="left" vertical="center"/>
    </xf>
    <xf numFmtId="0" fontId="3" fillId="30" borderId="0" xfId="0" applyFont="1" applyFill="1" applyBorder="1"/>
    <xf numFmtId="0" fontId="3" fillId="6" borderId="0"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8" borderId="0" xfId="0" applyFont="1" applyFill="1" applyBorder="1" applyAlignment="1">
      <alignment horizontal="left" vertical="center" wrapText="1"/>
    </xf>
    <xf numFmtId="0" fontId="3" fillId="8" borderId="0" xfId="0" applyFont="1" applyFill="1" applyBorder="1" applyAlignment="1">
      <alignment horizontal="left" vertical="center"/>
    </xf>
    <xf numFmtId="0" fontId="14" fillId="15" borderId="0" xfId="0" applyFont="1" applyFill="1" applyBorder="1" applyAlignment="1">
      <alignment horizontal="left" vertical="center" wrapText="1"/>
    </xf>
    <xf numFmtId="0" fontId="14" fillId="15" borderId="0" xfId="0" applyFont="1" applyFill="1" applyBorder="1" applyAlignment="1">
      <alignment horizontal="left" vertical="center"/>
    </xf>
    <xf numFmtId="0" fontId="14" fillId="16" borderId="0" xfId="0" applyFont="1" applyFill="1" applyBorder="1" applyAlignment="1">
      <alignment horizontal="left" vertical="center"/>
    </xf>
    <xf numFmtId="0" fontId="14" fillId="22" borderId="0" xfId="0" applyFont="1" applyFill="1" applyBorder="1" applyAlignment="1">
      <alignment horizontal="left" vertical="center"/>
    </xf>
    <xf numFmtId="0" fontId="14" fillId="14" borderId="0" xfId="0" applyFont="1" applyFill="1" applyBorder="1" applyAlignment="1">
      <alignment horizontal="left" vertical="center"/>
    </xf>
    <xf numFmtId="0" fontId="14" fillId="14" borderId="0" xfId="0" applyFont="1" applyFill="1" applyBorder="1" applyAlignment="1">
      <alignment horizontal="left" vertical="center" wrapText="1"/>
    </xf>
    <xf numFmtId="0" fontId="14" fillId="9" borderId="0" xfId="0" applyFont="1" applyFill="1" applyBorder="1" applyAlignment="1">
      <alignment horizontal="left" vertical="center" wrapText="1"/>
    </xf>
    <xf numFmtId="0" fontId="3" fillId="29" borderId="0" xfId="0" applyFont="1" applyFill="1" applyAlignment="1">
      <alignment horizontal="left"/>
    </xf>
    <xf numFmtId="0" fontId="14" fillId="9" borderId="0" xfId="0" applyFont="1" applyFill="1" applyBorder="1" applyAlignment="1">
      <alignment horizontal="left" vertical="center"/>
    </xf>
    <xf numFmtId="0" fontId="14" fillId="9" borderId="0" xfId="0" applyFont="1" applyFill="1" applyAlignment="1">
      <alignment horizontal="left" vertical="center" wrapText="1"/>
    </xf>
    <xf numFmtId="0" fontId="3" fillId="17" borderId="0" xfId="0" applyFont="1" applyFill="1" applyBorder="1" applyAlignment="1">
      <alignment horizontal="left" vertical="center"/>
    </xf>
    <xf numFmtId="0" fontId="3" fillId="17" borderId="0" xfId="0" applyFont="1" applyFill="1" applyBorder="1" applyAlignment="1">
      <alignment horizontal="left" vertical="center" wrapText="1"/>
    </xf>
    <xf numFmtId="0" fontId="14" fillId="33" borderId="0" xfId="0" applyFont="1" applyFill="1"/>
    <xf numFmtId="0" fontId="14" fillId="34" borderId="0" xfId="0" applyFont="1" applyFill="1"/>
    <xf numFmtId="164" fontId="14" fillId="12" borderId="5" xfId="0" applyNumberFormat="1" applyFont="1" applyFill="1" applyBorder="1" applyAlignment="1">
      <alignment vertical="center"/>
    </xf>
    <xf numFmtId="0" fontId="6" fillId="0" borderId="0" xfId="0" applyFont="1" applyBorder="1" applyAlignment="1">
      <alignment vertical="center" wrapText="1"/>
    </xf>
    <xf numFmtId="0" fontId="3" fillId="0" borderId="0" xfId="0" applyFont="1" applyBorder="1" applyAlignment="1">
      <alignment vertical="top"/>
    </xf>
    <xf numFmtId="0" fontId="6" fillId="0" borderId="0" xfId="0" applyFont="1" applyBorder="1" applyAlignment="1">
      <alignment vertical="center"/>
    </xf>
    <xf numFmtId="0" fontId="6" fillId="0" borderId="0" xfId="0" applyFont="1" applyBorder="1" applyAlignment="1">
      <alignment horizontal="center" vertical="center" wrapText="1"/>
    </xf>
    <xf numFmtId="0" fontId="3" fillId="0" borderId="0" xfId="0" applyFont="1" applyBorder="1" applyAlignment="1">
      <alignment vertical="center"/>
    </xf>
    <xf numFmtId="0" fontId="0" fillId="3" borderId="0" xfId="0" applyFont="1" applyFill="1"/>
    <xf numFmtId="0" fontId="13" fillId="14" borderId="5" xfId="0" quotePrefix="1" applyFont="1" applyFill="1" applyBorder="1" applyAlignment="1">
      <alignment horizontal="left" vertical="center"/>
    </xf>
    <xf numFmtId="14" fontId="13" fillId="14" borderId="5" xfId="0" quotePrefix="1" applyNumberFormat="1" applyFont="1" applyFill="1" applyBorder="1" applyAlignment="1">
      <alignment horizontal="left" vertical="center"/>
    </xf>
    <xf numFmtId="0" fontId="6" fillId="12" borderId="1" xfId="0" applyFont="1" applyFill="1" applyBorder="1" applyAlignment="1">
      <alignment vertical="center" wrapText="1"/>
    </xf>
    <xf numFmtId="166" fontId="3" fillId="0" borderId="1" xfId="2265" applyNumberFormat="1" applyFont="1" applyBorder="1" applyAlignment="1">
      <alignment vertical="center"/>
    </xf>
    <xf numFmtId="166" fontId="3" fillId="27" borderId="1" xfId="2265" applyNumberFormat="1" applyFont="1" applyFill="1" applyBorder="1" applyAlignment="1">
      <alignment vertical="center"/>
    </xf>
    <xf numFmtId="166" fontId="3" fillId="0" borderId="1" xfId="2265" applyNumberFormat="1" applyFont="1" applyBorder="1" applyAlignment="1">
      <alignment horizontal="right" vertical="center"/>
    </xf>
    <xf numFmtId="166" fontId="3" fillId="0" borderId="2" xfId="2265" applyNumberFormat="1" applyFont="1" applyBorder="1" applyAlignment="1">
      <alignment vertical="center"/>
    </xf>
    <xf numFmtId="166" fontId="14" fillId="0" borderId="1" xfId="2265" applyNumberFormat="1" applyFont="1" applyBorder="1" applyAlignment="1">
      <alignment vertical="center"/>
    </xf>
    <xf numFmtId="166" fontId="14" fillId="0" borderId="2" xfId="2265" applyNumberFormat="1" applyFont="1" applyBorder="1" applyAlignment="1">
      <alignment vertical="center"/>
    </xf>
    <xf numFmtId="166" fontId="14" fillId="0" borderId="5" xfId="2265" applyNumberFormat="1" applyFont="1" applyBorder="1" applyAlignment="1">
      <alignment vertical="center"/>
    </xf>
    <xf numFmtId="166" fontId="14" fillId="27" borderId="5" xfId="2265" applyNumberFormat="1" applyFont="1" applyFill="1" applyBorder="1" applyAlignment="1">
      <alignment vertical="center"/>
    </xf>
    <xf numFmtId="166" fontId="14" fillId="12" borderId="5" xfId="2265" applyNumberFormat="1" applyFont="1" applyFill="1" applyBorder="1" applyAlignment="1">
      <alignment vertical="center"/>
    </xf>
    <xf numFmtId="166" fontId="3" fillId="0" borderId="5" xfId="2265" applyNumberFormat="1" applyFont="1" applyBorder="1" applyAlignment="1">
      <alignment vertical="center"/>
    </xf>
    <xf numFmtId="166" fontId="3" fillId="12" borderId="1" xfId="2265" applyNumberFormat="1" applyFont="1" applyFill="1" applyBorder="1"/>
    <xf numFmtId="166" fontId="14" fillId="0" borderId="3" xfId="2265" applyNumberFormat="1" applyFont="1" applyBorder="1" applyAlignment="1">
      <alignment vertical="center"/>
    </xf>
    <xf numFmtId="166" fontId="20" fillId="0" borderId="2" xfId="2265" applyNumberFormat="1" applyFont="1" applyBorder="1" applyAlignment="1">
      <alignment horizontal="right" vertical="center"/>
    </xf>
    <xf numFmtId="166" fontId="14" fillId="0" borderId="8" xfId="2265" applyNumberFormat="1" applyFont="1" applyBorder="1" applyAlignment="1">
      <alignment vertical="center"/>
    </xf>
    <xf numFmtId="166" fontId="14" fillId="0" borderId="7" xfId="2265" applyNumberFormat="1" applyFont="1" applyBorder="1" applyAlignment="1">
      <alignment vertical="center"/>
    </xf>
    <xf numFmtId="166" fontId="14" fillId="12" borderId="1" xfId="2265" applyNumberFormat="1" applyFont="1" applyFill="1" applyBorder="1" applyAlignment="1">
      <alignment vertical="center"/>
    </xf>
    <xf numFmtId="166" fontId="14" fillId="0" borderId="4" xfId="2265" applyNumberFormat="1" applyFont="1" applyBorder="1" applyAlignment="1">
      <alignment vertical="center"/>
    </xf>
    <xf numFmtId="0" fontId="13" fillId="21" borderId="2" xfId="0" applyFont="1" applyFill="1" applyBorder="1" applyAlignment="1">
      <alignment horizontal="left" vertical="center"/>
    </xf>
    <xf numFmtId="0" fontId="22" fillId="12" borderId="2" xfId="0" applyFont="1" applyFill="1" applyBorder="1" applyAlignment="1">
      <alignment vertical="center" wrapText="1"/>
    </xf>
    <xf numFmtId="167" fontId="3" fillId="0" borderId="1" xfId="0" applyNumberFormat="1" applyFont="1" applyBorder="1" applyAlignment="1">
      <alignment vertical="top" wrapText="1"/>
    </xf>
    <xf numFmtId="49" fontId="6" fillId="19" borderId="0" xfId="0" applyNumberFormat="1" applyFont="1" applyFill="1" applyBorder="1" applyAlignment="1">
      <alignment horizontal="left" vertical="center"/>
    </xf>
    <xf numFmtId="49" fontId="6" fillId="19" borderId="2" xfId="0" quotePrefix="1" applyNumberFormat="1" applyFont="1" applyFill="1" applyBorder="1" applyAlignment="1">
      <alignment horizontal="left" vertical="center"/>
    </xf>
    <xf numFmtId="49" fontId="6" fillId="19" borderId="2" xfId="0" applyNumberFormat="1" applyFont="1" applyFill="1" applyBorder="1" applyAlignment="1">
      <alignment horizontal="left" vertical="center"/>
    </xf>
    <xf numFmtId="49" fontId="6" fillId="19" borderId="1" xfId="0" quotePrefix="1" applyNumberFormat="1" applyFont="1" applyFill="1" applyBorder="1" applyAlignment="1">
      <alignment horizontal="left" vertical="center"/>
    </xf>
    <xf numFmtId="49" fontId="6" fillId="19" borderId="1" xfId="0" applyNumberFormat="1" applyFont="1" applyFill="1" applyBorder="1" applyAlignment="1">
      <alignment horizontal="left" vertical="center"/>
    </xf>
    <xf numFmtId="49" fontId="13" fillId="32" borderId="2" xfId="0" quotePrefix="1" applyNumberFormat="1" applyFont="1" applyFill="1" applyBorder="1" applyAlignment="1">
      <alignment horizontal="left" vertical="center"/>
    </xf>
    <xf numFmtId="49" fontId="13" fillId="32" borderId="2" xfId="0" applyNumberFormat="1" applyFont="1" applyFill="1" applyBorder="1" applyAlignment="1">
      <alignment horizontal="left" vertical="center"/>
    </xf>
    <xf numFmtId="49" fontId="13" fillId="31" borderId="2" xfId="0" quotePrefix="1" applyNumberFormat="1" applyFont="1" applyFill="1" applyBorder="1" applyAlignment="1">
      <alignment horizontal="left" vertical="center"/>
    </xf>
    <xf numFmtId="49" fontId="13" fillId="31" borderId="5" xfId="0" quotePrefix="1" applyNumberFormat="1" applyFont="1" applyFill="1" applyBorder="1" applyAlignment="1">
      <alignment horizontal="left" vertical="center"/>
    </xf>
    <xf numFmtId="49" fontId="13" fillId="31" borderId="5" xfId="0" applyNumberFormat="1" applyFont="1" applyFill="1" applyBorder="1" applyAlignment="1">
      <alignment horizontal="left" vertical="center"/>
    </xf>
    <xf numFmtId="49" fontId="13" fillId="32" borderId="5" xfId="0" quotePrefix="1" applyNumberFormat="1" applyFont="1" applyFill="1" applyBorder="1" applyAlignment="1">
      <alignment horizontal="left" vertical="center"/>
    </xf>
    <xf numFmtId="49" fontId="13" fillId="31" borderId="2" xfId="0" applyNumberFormat="1" applyFont="1" applyFill="1" applyBorder="1" applyAlignment="1">
      <alignment horizontal="left" vertical="center"/>
    </xf>
    <xf numFmtId="49" fontId="13" fillId="32" borderId="5" xfId="0" applyNumberFormat="1" applyFont="1" applyFill="1" applyBorder="1" applyAlignment="1">
      <alignment horizontal="left" vertical="center"/>
    </xf>
    <xf numFmtId="49" fontId="13" fillId="31" borderId="1" xfId="0" quotePrefix="1" applyNumberFormat="1" applyFont="1" applyFill="1" applyBorder="1" applyAlignment="1">
      <alignment horizontal="left" vertical="center"/>
    </xf>
    <xf numFmtId="49" fontId="13" fillId="31" borderId="3" xfId="0" quotePrefix="1" applyNumberFormat="1" applyFont="1" applyFill="1" applyBorder="1" applyAlignment="1">
      <alignment horizontal="left" vertical="center"/>
    </xf>
    <xf numFmtId="49" fontId="13" fillId="31" borderId="1" xfId="0" applyNumberFormat="1" applyFont="1" applyFill="1" applyBorder="1" applyAlignment="1">
      <alignment horizontal="left" vertical="center"/>
    </xf>
    <xf numFmtId="49" fontId="6" fillId="0" borderId="0" xfId="0" applyNumberFormat="1" applyFont="1" applyBorder="1" applyAlignment="1">
      <alignment horizontal="left" vertical="center"/>
    </xf>
    <xf numFmtId="0" fontId="3" fillId="35" borderId="0" xfId="0" applyFont="1" applyFill="1"/>
    <xf numFmtId="0" fontId="14" fillId="36" borderId="0" xfId="0" applyFont="1" applyFill="1"/>
    <xf numFmtId="0" fontId="14" fillId="11" borderId="0" xfId="0" applyFont="1" applyFill="1" applyAlignment="1">
      <alignment horizontal="left" vertical="center" wrapText="1"/>
    </xf>
  </cellXfs>
  <cellStyles count="2477">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xfId="271" builtinId="8" hidden="1"/>
    <cellStyle name="Lien hypertexte" xfId="273" builtinId="8" hidden="1"/>
    <cellStyle name="Lien hypertexte" xfId="275" builtinId="8" hidden="1"/>
    <cellStyle name="Lien hypertexte" xfId="277" builtinId="8" hidden="1"/>
    <cellStyle name="Lien hypertexte" xfId="279" builtinId="8" hidden="1"/>
    <cellStyle name="Lien hypertexte" xfId="281" builtinId="8" hidden="1"/>
    <cellStyle name="Lien hypertexte" xfId="283" builtinId="8" hidden="1"/>
    <cellStyle name="Lien hypertexte" xfId="285" builtinId="8" hidden="1"/>
    <cellStyle name="Lien hypertexte" xfId="287" builtinId="8" hidden="1"/>
    <cellStyle name="Lien hypertexte" xfId="289" builtinId="8" hidden="1"/>
    <cellStyle name="Lien hypertexte" xfId="291" builtinId="8" hidden="1"/>
    <cellStyle name="Lien hypertexte" xfId="293" builtinId="8" hidden="1"/>
    <cellStyle name="Lien hypertexte" xfId="295" builtinId="8" hidden="1"/>
    <cellStyle name="Lien hypertexte" xfId="297" builtinId="8" hidden="1"/>
    <cellStyle name="Lien hypertexte" xfId="299" builtinId="8" hidden="1"/>
    <cellStyle name="Lien hypertexte" xfId="301" builtinId="8" hidden="1"/>
    <cellStyle name="Lien hypertexte" xfId="303" builtinId="8" hidden="1"/>
    <cellStyle name="Lien hypertexte" xfId="305" builtinId="8" hidden="1"/>
    <cellStyle name="Lien hypertexte" xfId="307" builtinId="8" hidden="1"/>
    <cellStyle name="Lien hypertexte" xfId="309" builtinId="8" hidden="1"/>
    <cellStyle name="Lien hypertexte" xfId="311" builtinId="8" hidden="1"/>
    <cellStyle name="Lien hypertexte" xfId="313" builtinId="8" hidden="1"/>
    <cellStyle name="Lien hypertexte" xfId="315" builtinId="8" hidden="1"/>
    <cellStyle name="Lien hypertexte" xfId="317" builtinId="8" hidden="1"/>
    <cellStyle name="Lien hypertexte" xfId="319" builtinId="8" hidden="1"/>
    <cellStyle name="Lien hypertexte" xfId="321" builtinId="8" hidden="1"/>
    <cellStyle name="Lien hypertexte" xfId="323" builtinId="8" hidden="1"/>
    <cellStyle name="Lien hypertexte" xfId="325" builtinId="8" hidden="1"/>
    <cellStyle name="Lien hypertexte" xfId="327" builtinId="8" hidden="1"/>
    <cellStyle name="Lien hypertexte" xfId="329" builtinId="8" hidden="1"/>
    <cellStyle name="Lien hypertexte" xfId="331" builtinId="8" hidden="1"/>
    <cellStyle name="Lien hypertexte" xfId="333" builtinId="8" hidden="1"/>
    <cellStyle name="Lien hypertexte" xfId="335" builtinId="8" hidden="1"/>
    <cellStyle name="Lien hypertexte" xfId="337" builtinId="8" hidden="1"/>
    <cellStyle name="Lien hypertexte" xfId="339" builtinId="8" hidden="1"/>
    <cellStyle name="Lien hypertexte" xfId="341" builtinId="8" hidden="1"/>
    <cellStyle name="Lien hypertexte" xfId="343" builtinId="8" hidden="1"/>
    <cellStyle name="Lien hypertexte" xfId="345" builtinId="8" hidden="1"/>
    <cellStyle name="Lien hypertexte" xfId="347" builtinId="8" hidden="1"/>
    <cellStyle name="Lien hypertexte" xfId="349" builtinId="8" hidden="1"/>
    <cellStyle name="Lien hypertexte" xfId="351" builtinId="8" hidden="1"/>
    <cellStyle name="Lien hypertexte" xfId="353" builtinId="8" hidden="1"/>
    <cellStyle name="Lien hypertexte" xfId="355" builtinId="8" hidden="1"/>
    <cellStyle name="Lien hypertexte" xfId="357" builtinId="8" hidden="1"/>
    <cellStyle name="Lien hypertexte" xfId="359" builtinId="8" hidden="1"/>
    <cellStyle name="Lien hypertexte" xfId="361" builtinId="8" hidden="1"/>
    <cellStyle name="Lien hypertexte" xfId="363" builtinId="8" hidden="1"/>
    <cellStyle name="Lien hypertexte" xfId="365" builtinId="8" hidden="1"/>
    <cellStyle name="Lien hypertexte" xfId="367" builtinId="8" hidden="1"/>
    <cellStyle name="Lien hypertexte" xfId="369" builtinId="8" hidden="1"/>
    <cellStyle name="Lien hypertexte" xfId="371" builtinId="8" hidden="1"/>
    <cellStyle name="Lien hypertexte" xfId="373" builtinId="8" hidden="1"/>
    <cellStyle name="Lien hypertexte" xfId="375" builtinId="8" hidden="1"/>
    <cellStyle name="Lien hypertexte" xfId="377" builtinId="8" hidden="1"/>
    <cellStyle name="Lien hypertexte" xfId="379" builtinId="8" hidden="1"/>
    <cellStyle name="Lien hypertexte" xfId="381" builtinId="8" hidden="1"/>
    <cellStyle name="Lien hypertexte" xfId="383" builtinId="8" hidden="1"/>
    <cellStyle name="Lien hypertexte" xfId="385" builtinId="8" hidden="1"/>
    <cellStyle name="Lien hypertexte" xfId="387" builtinId="8" hidden="1"/>
    <cellStyle name="Lien hypertexte" xfId="389" builtinId="8" hidden="1"/>
    <cellStyle name="Lien hypertexte" xfId="391" builtinId="8" hidden="1"/>
    <cellStyle name="Lien hypertexte" xfId="393" builtinId="8" hidden="1"/>
    <cellStyle name="Lien hypertexte" xfId="395" builtinId="8" hidden="1"/>
    <cellStyle name="Lien hypertexte" xfId="397" builtinId="8" hidden="1"/>
    <cellStyle name="Lien hypertexte" xfId="399" builtinId="8" hidden="1"/>
    <cellStyle name="Lien hypertexte" xfId="401" builtinId="8" hidden="1"/>
    <cellStyle name="Lien hypertexte" xfId="403" builtinId="8" hidden="1"/>
    <cellStyle name="Lien hypertexte" xfId="405" builtinId="8" hidden="1"/>
    <cellStyle name="Lien hypertexte" xfId="407" builtinId="8" hidden="1"/>
    <cellStyle name="Lien hypertexte" xfId="409" builtinId="8" hidden="1"/>
    <cellStyle name="Lien hypertexte" xfId="411" builtinId="8" hidden="1"/>
    <cellStyle name="Lien hypertexte" xfId="413" builtinId="8" hidden="1"/>
    <cellStyle name="Lien hypertexte" xfId="415" builtinId="8" hidden="1"/>
    <cellStyle name="Lien hypertexte" xfId="417" builtinId="8" hidden="1"/>
    <cellStyle name="Lien hypertexte" xfId="419" builtinId="8" hidden="1"/>
    <cellStyle name="Lien hypertexte" xfId="421" builtinId="8" hidden="1"/>
    <cellStyle name="Lien hypertexte" xfId="423" builtinId="8" hidden="1"/>
    <cellStyle name="Lien hypertexte" xfId="425" builtinId="8" hidden="1"/>
    <cellStyle name="Lien hypertexte" xfId="427" builtinId="8" hidden="1"/>
    <cellStyle name="Lien hypertexte" xfId="429" builtinId="8" hidden="1"/>
    <cellStyle name="Lien hypertexte" xfId="431" builtinId="8" hidden="1"/>
    <cellStyle name="Lien hypertexte" xfId="433" builtinId="8" hidden="1"/>
    <cellStyle name="Lien hypertexte" xfId="435" builtinId="8" hidden="1"/>
    <cellStyle name="Lien hypertexte" xfId="437" builtinId="8" hidden="1"/>
    <cellStyle name="Lien hypertexte" xfId="439" builtinId="8" hidden="1"/>
    <cellStyle name="Lien hypertexte" xfId="441" builtinId="8" hidden="1"/>
    <cellStyle name="Lien hypertexte" xfId="443" builtinId="8" hidden="1"/>
    <cellStyle name="Lien hypertexte" xfId="445" builtinId="8" hidden="1"/>
    <cellStyle name="Lien hypertexte" xfId="447" builtinId="8" hidden="1"/>
    <cellStyle name="Lien hypertexte" xfId="449" builtinId="8" hidden="1"/>
    <cellStyle name="Lien hypertexte" xfId="451" builtinId="8" hidden="1"/>
    <cellStyle name="Lien hypertexte" xfId="453" builtinId="8" hidden="1"/>
    <cellStyle name="Lien hypertexte" xfId="455" builtinId="8" hidden="1"/>
    <cellStyle name="Lien hypertexte" xfId="457" builtinId="8" hidden="1"/>
    <cellStyle name="Lien hypertexte" xfId="459" builtinId="8" hidden="1"/>
    <cellStyle name="Lien hypertexte" xfId="461" builtinId="8" hidden="1"/>
    <cellStyle name="Lien hypertexte" xfId="463" builtinId="8" hidden="1"/>
    <cellStyle name="Lien hypertexte" xfId="465" builtinId="8" hidden="1"/>
    <cellStyle name="Lien hypertexte" xfId="467" builtinId="8" hidden="1"/>
    <cellStyle name="Lien hypertexte" xfId="469" builtinId="8" hidden="1"/>
    <cellStyle name="Lien hypertexte" xfId="471" builtinId="8" hidden="1"/>
    <cellStyle name="Lien hypertexte" xfId="473" builtinId="8" hidden="1"/>
    <cellStyle name="Lien hypertexte" xfId="475" builtinId="8" hidden="1"/>
    <cellStyle name="Lien hypertexte" xfId="477" builtinId="8" hidden="1"/>
    <cellStyle name="Lien hypertexte" xfId="479" builtinId="8" hidden="1"/>
    <cellStyle name="Lien hypertexte" xfId="481" builtinId="8" hidden="1"/>
    <cellStyle name="Lien hypertexte" xfId="483" builtinId="8" hidden="1"/>
    <cellStyle name="Lien hypertexte" xfId="485" builtinId="8" hidden="1"/>
    <cellStyle name="Lien hypertexte" xfId="487" builtinId="8" hidden="1"/>
    <cellStyle name="Lien hypertexte" xfId="489" builtinId="8" hidden="1"/>
    <cellStyle name="Lien hypertexte" xfId="491" builtinId="8" hidden="1"/>
    <cellStyle name="Lien hypertexte" xfId="493" builtinId="8" hidden="1"/>
    <cellStyle name="Lien hypertexte" xfId="495" builtinId="8" hidden="1"/>
    <cellStyle name="Lien hypertexte" xfId="497" builtinId="8" hidden="1"/>
    <cellStyle name="Lien hypertexte" xfId="499" builtinId="8" hidden="1"/>
    <cellStyle name="Lien hypertexte" xfId="501" builtinId="8" hidden="1"/>
    <cellStyle name="Lien hypertexte" xfId="503" builtinId="8" hidden="1"/>
    <cellStyle name="Lien hypertexte" xfId="505" builtinId="8" hidden="1"/>
    <cellStyle name="Lien hypertexte" xfId="507" builtinId="8" hidden="1"/>
    <cellStyle name="Lien hypertexte" xfId="509" builtinId="8" hidden="1"/>
    <cellStyle name="Lien hypertexte" xfId="511" builtinId="8" hidden="1"/>
    <cellStyle name="Lien hypertexte" xfId="513" builtinId="8" hidden="1"/>
    <cellStyle name="Lien hypertexte" xfId="515" builtinId="8" hidden="1"/>
    <cellStyle name="Lien hypertexte" xfId="517" builtinId="8" hidden="1"/>
    <cellStyle name="Lien hypertexte" xfId="519" builtinId="8" hidden="1"/>
    <cellStyle name="Lien hypertexte" xfId="521" builtinId="8" hidden="1"/>
    <cellStyle name="Lien hypertexte" xfId="523" builtinId="8" hidden="1"/>
    <cellStyle name="Lien hypertexte" xfId="525" builtinId="8" hidden="1"/>
    <cellStyle name="Lien hypertexte" xfId="527" builtinId="8" hidden="1"/>
    <cellStyle name="Lien hypertexte" xfId="529" builtinId="8" hidden="1"/>
    <cellStyle name="Lien hypertexte" xfId="531" builtinId="8" hidden="1"/>
    <cellStyle name="Lien hypertexte" xfId="533" builtinId="8" hidden="1"/>
    <cellStyle name="Lien hypertexte" xfId="535" builtinId="8" hidden="1"/>
    <cellStyle name="Lien hypertexte" xfId="537" builtinId="8" hidden="1"/>
    <cellStyle name="Lien hypertexte" xfId="539" builtinId="8" hidden="1"/>
    <cellStyle name="Lien hypertexte" xfId="541" builtinId="8" hidden="1"/>
    <cellStyle name="Lien hypertexte" xfId="543" builtinId="8" hidden="1"/>
    <cellStyle name="Lien hypertexte" xfId="545" builtinId="8" hidden="1"/>
    <cellStyle name="Lien hypertexte" xfId="547" builtinId="8" hidden="1"/>
    <cellStyle name="Lien hypertexte" xfId="549" builtinId="8" hidden="1"/>
    <cellStyle name="Lien hypertexte" xfId="551" builtinId="8" hidden="1"/>
    <cellStyle name="Lien hypertexte" xfId="553" builtinId="8" hidden="1"/>
    <cellStyle name="Lien hypertexte" xfId="555" builtinId="8" hidden="1"/>
    <cellStyle name="Lien hypertexte" xfId="557" builtinId="8" hidden="1"/>
    <cellStyle name="Lien hypertexte" xfId="559" builtinId="8" hidden="1"/>
    <cellStyle name="Lien hypertexte" xfId="561" builtinId="8" hidden="1"/>
    <cellStyle name="Lien hypertexte" xfId="563" builtinId="8" hidden="1"/>
    <cellStyle name="Lien hypertexte" xfId="565" builtinId="8" hidden="1"/>
    <cellStyle name="Lien hypertexte" xfId="567" builtinId="8" hidden="1"/>
    <cellStyle name="Lien hypertexte" xfId="569" builtinId="8" hidden="1"/>
    <cellStyle name="Lien hypertexte" xfId="571" builtinId="8" hidden="1"/>
    <cellStyle name="Lien hypertexte" xfId="573" builtinId="8" hidden="1"/>
    <cellStyle name="Lien hypertexte" xfId="575" builtinId="8" hidden="1"/>
    <cellStyle name="Lien hypertexte" xfId="577" builtinId="8" hidden="1"/>
    <cellStyle name="Lien hypertexte" xfId="579" builtinId="8" hidden="1"/>
    <cellStyle name="Lien hypertexte" xfId="581" builtinId="8" hidden="1"/>
    <cellStyle name="Lien hypertexte" xfId="583" builtinId="8" hidden="1"/>
    <cellStyle name="Lien hypertexte" xfId="585" builtinId="8" hidden="1"/>
    <cellStyle name="Lien hypertexte" xfId="587" builtinId="8" hidden="1"/>
    <cellStyle name="Lien hypertexte" xfId="589" builtinId="8" hidden="1"/>
    <cellStyle name="Lien hypertexte" xfId="591" builtinId="8" hidden="1"/>
    <cellStyle name="Lien hypertexte" xfId="593" builtinId="8" hidden="1"/>
    <cellStyle name="Lien hypertexte" xfId="595" builtinId="8" hidden="1"/>
    <cellStyle name="Lien hypertexte" xfId="597" builtinId="8" hidden="1"/>
    <cellStyle name="Lien hypertexte" xfId="599" builtinId="8" hidden="1"/>
    <cellStyle name="Lien hypertexte" xfId="601" builtinId="8" hidden="1"/>
    <cellStyle name="Lien hypertexte" xfId="603" builtinId="8" hidden="1"/>
    <cellStyle name="Lien hypertexte" xfId="605" builtinId="8" hidden="1"/>
    <cellStyle name="Lien hypertexte" xfId="607" builtinId="8" hidden="1"/>
    <cellStyle name="Lien hypertexte" xfId="609" builtinId="8" hidden="1"/>
    <cellStyle name="Lien hypertexte" xfId="611" builtinId="8" hidden="1"/>
    <cellStyle name="Lien hypertexte" xfId="613" builtinId="8" hidden="1"/>
    <cellStyle name="Lien hypertexte" xfId="615" builtinId="8" hidden="1"/>
    <cellStyle name="Lien hypertexte" xfId="617" builtinId="8" hidden="1"/>
    <cellStyle name="Lien hypertexte" xfId="619" builtinId="8" hidden="1"/>
    <cellStyle name="Lien hypertexte" xfId="621" builtinId="8" hidden="1"/>
    <cellStyle name="Lien hypertexte" xfId="623" builtinId="8" hidden="1"/>
    <cellStyle name="Lien hypertexte" xfId="625" builtinId="8" hidden="1"/>
    <cellStyle name="Lien hypertexte" xfId="627" builtinId="8" hidden="1"/>
    <cellStyle name="Lien hypertexte" xfId="629" builtinId="8" hidden="1"/>
    <cellStyle name="Lien hypertexte" xfId="631" builtinId="8" hidden="1"/>
    <cellStyle name="Lien hypertexte" xfId="633" builtinId="8" hidden="1"/>
    <cellStyle name="Lien hypertexte" xfId="635" builtinId="8" hidden="1"/>
    <cellStyle name="Lien hypertexte" xfId="637" builtinId="8" hidden="1"/>
    <cellStyle name="Lien hypertexte" xfId="639" builtinId="8" hidden="1"/>
    <cellStyle name="Lien hypertexte" xfId="641" builtinId="8" hidden="1"/>
    <cellStyle name="Lien hypertexte" xfId="643" builtinId="8" hidden="1"/>
    <cellStyle name="Lien hypertexte" xfId="645" builtinId="8" hidden="1"/>
    <cellStyle name="Lien hypertexte" xfId="647" builtinId="8" hidden="1"/>
    <cellStyle name="Lien hypertexte" xfId="649" builtinId="8" hidden="1"/>
    <cellStyle name="Lien hypertexte" xfId="651" builtinId="8" hidden="1"/>
    <cellStyle name="Lien hypertexte" xfId="653" builtinId="8" hidden="1"/>
    <cellStyle name="Lien hypertexte" xfId="655" builtinId="8" hidden="1"/>
    <cellStyle name="Lien hypertexte" xfId="657" builtinId="8" hidden="1"/>
    <cellStyle name="Lien hypertexte" xfId="659" builtinId="8" hidden="1"/>
    <cellStyle name="Lien hypertexte" xfId="661" builtinId="8" hidden="1"/>
    <cellStyle name="Lien hypertexte" xfId="663" builtinId="8" hidden="1"/>
    <cellStyle name="Lien hypertexte" xfId="665" builtinId="8" hidden="1"/>
    <cellStyle name="Lien hypertexte" xfId="667" builtinId="8" hidden="1"/>
    <cellStyle name="Lien hypertexte" xfId="669" builtinId="8" hidden="1"/>
    <cellStyle name="Lien hypertexte" xfId="671" builtinId="8" hidden="1"/>
    <cellStyle name="Lien hypertexte" xfId="673" builtinId="8" hidden="1"/>
    <cellStyle name="Lien hypertexte" xfId="675" builtinId="8" hidden="1"/>
    <cellStyle name="Lien hypertexte" xfId="677" builtinId="8" hidden="1"/>
    <cellStyle name="Lien hypertexte" xfId="679" builtinId="8" hidden="1"/>
    <cellStyle name="Lien hypertexte" xfId="681" builtinId="8" hidden="1"/>
    <cellStyle name="Lien hypertexte" xfId="683" builtinId="8" hidden="1"/>
    <cellStyle name="Lien hypertexte" xfId="685" builtinId="8" hidden="1"/>
    <cellStyle name="Lien hypertexte" xfId="687" builtinId="8" hidden="1"/>
    <cellStyle name="Lien hypertexte" xfId="689" builtinId="8" hidden="1"/>
    <cellStyle name="Lien hypertexte" xfId="691" builtinId="8" hidden="1"/>
    <cellStyle name="Lien hypertexte" xfId="693" builtinId="8" hidden="1"/>
    <cellStyle name="Lien hypertexte" xfId="695" builtinId="8" hidden="1"/>
    <cellStyle name="Lien hypertexte" xfId="697" builtinId="8" hidden="1"/>
    <cellStyle name="Lien hypertexte" xfId="699" builtinId="8" hidden="1"/>
    <cellStyle name="Lien hypertexte" xfId="701" builtinId="8" hidden="1"/>
    <cellStyle name="Lien hypertexte" xfId="703" builtinId="8" hidden="1"/>
    <cellStyle name="Lien hypertexte" xfId="705" builtinId="8" hidden="1"/>
    <cellStyle name="Lien hypertexte" xfId="707" builtinId="8" hidden="1"/>
    <cellStyle name="Lien hypertexte" xfId="709" builtinId="8" hidden="1"/>
    <cellStyle name="Lien hypertexte" xfId="711" builtinId="8" hidden="1"/>
    <cellStyle name="Lien hypertexte" xfId="713" builtinId="8" hidden="1"/>
    <cellStyle name="Lien hypertexte" xfId="715" builtinId="8" hidden="1"/>
    <cellStyle name="Lien hypertexte" xfId="717" builtinId="8" hidden="1"/>
    <cellStyle name="Lien hypertexte" xfId="719" builtinId="8" hidden="1"/>
    <cellStyle name="Lien hypertexte" xfId="721" builtinId="8" hidden="1"/>
    <cellStyle name="Lien hypertexte" xfId="723" builtinId="8" hidden="1"/>
    <cellStyle name="Lien hypertexte" xfId="725" builtinId="8" hidden="1"/>
    <cellStyle name="Lien hypertexte" xfId="727" builtinId="8" hidden="1"/>
    <cellStyle name="Lien hypertexte" xfId="729" builtinId="8" hidden="1"/>
    <cellStyle name="Lien hypertexte" xfId="731" builtinId="8" hidden="1"/>
    <cellStyle name="Lien hypertexte" xfId="733" builtinId="8" hidden="1"/>
    <cellStyle name="Lien hypertexte" xfId="735" builtinId="8" hidden="1"/>
    <cellStyle name="Lien hypertexte" xfId="737" builtinId="8" hidden="1"/>
    <cellStyle name="Lien hypertexte" xfId="739" builtinId="8" hidden="1"/>
    <cellStyle name="Lien hypertexte" xfId="741" builtinId="8" hidden="1"/>
    <cellStyle name="Lien hypertexte" xfId="743" builtinId="8" hidden="1"/>
    <cellStyle name="Lien hypertexte" xfId="745" builtinId="8" hidden="1"/>
    <cellStyle name="Lien hypertexte" xfId="747" builtinId="8" hidden="1"/>
    <cellStyle name="Lien hypertexte" xfId="749" builtinId="8" hidden="1"/>
    <cellStyle name="Lien hypertexte" xfId="751" builtinId="8" hidden="1"/>
    <cellStyle name="Lien hypertexte" xfId="753" builtinId="8" hidden="1"/>
    <cellStyle name="Lien hypertexte" xfId="755" builtinId="8" hidden="1"/>
    <cellStyle name="Lien hypertexte" xfId="757" builtinId="8" hidden="1"/>
    <cellStyle name="Lien hypertexte" xfId="759" builtinId="8" hidden="1"/>
    <cellStyle name="Lien hypertexte" xfId="761" builtinId="8" hidden="1"/>
    <cellStyle name="Lien hypertexte" xfId="763" builtinId="8" hidden="1"/>
    <cellStyle name="Lien hypertexte" xfId="765" builtinId="8" hidden="1"/>
    <cellStyle name="Lien hypertexte" xfId="767" builtinId="8" hidden="1"/>
    <cellStyle name="Lien hypertexte" xfId="769" builtinId="8" hidden="1"/>
    <cellStyle name="Lien hypertexte" xfId="771" builtinId="8" hidden="1"/>
    <cellStyle name="Lien hypertexte" xfId="773" builtinId="8" hidden="1"/>
    <cellStyle name="Lien hypertexte" xfId="775" builtinId="8" hidden="1"/>
    <cellStyle name="Lien hypertexte" xfId="777" builtinId="8" hidden="1"/>
    <cellStyle name="Lien hypertexte" xfId="779" builtinId="8" hidden="1"/>
    <cellStyle name="Lien hypertexte" xfId="781" builtinId="8" hidden="1"/>
    <cellStyle name="Lien hypertexte" xfId="783" builtinId="8" hidden="1"/>
    <cellStyle name="Lien hypertexte" xfId="785" builtinId="8" hidden="1"/>
    <cellStyle name="Lien hypertexte" xfId="787" builtinId="8" hidden="1"/>
    <cellStyle name="Lien hypertexte" xfId="789" builtinId="8" hidden="1"/>
    <cellStyle name="Lien hypertexte" xfId="791" builtinId="8" hidden="1"/>
    <cellStyle name="Lien hypertexte" xfId="793" builtinId="8" hidden="1"/>
    <cellStyle name="Lien hypertexte" xfId="795" builtinId="8" hidden="1"/>
    <cellStyle name="Lien hypertexte" xfId="797" builtinId="8" hidden="1"/>
    <cellStyle name="Lien hypertexte" xfId="799" builtinId="8" hidden="1"/>
    <cellStyle name="Lien hypertexte" xfId="801" builtinId="8" hidden="1"/>
    <cellStyle name="Lien hypertexte" xfId="803" builtinId="8" hidden="1"/>
    <cellStyle name="Lien hypertexte" xfId="805" builtinId="8" hidden="1"/>
    <cellStyle name="Lien hypertexte" xfId="807" builtinId="8" hidden="1"/>
    <cellStyle name="Lien hypertexte" xfId="809" builtinId="8" hidden="1"/>
    <cellStyle name="Lien hypertexte" xfId="811" builtinId="8" hidden="1"/>
    <cellStyle name="Lien hypertexte" xfId="813" builtinId="8" hidden="1"/>
    <cellStyle name="Lien hypertexte" xfId="815" builtinId="8" hidden="1"/>
    <cellStyle name="Lien hypertexte" xfId="817" builtinId="8" hidden="1"/>
    <cellStyle name="Lien hypertexte" xfId="819" builtinId="8" hidden="1"/>
    <cellStyle name="Lien hypertexte" xfId="821" builtinId="8" hidden="1"/>
    <cellStyle name="Lien hypertexte" xfId="823" builtinId="8" hidden="1"/>
    <cellStyle name="Lien hypertexte" xfId="825" builtinId="8" hidden="1"/>
    <cellStyle name="Lien hypertexte" xfId="827" builtinId="8" hidden="1"/>
    <cellStyle name="Lien hypertexte" xfId="829" builtinId="8" hidden="1"/>
    <cellStyle name="Lien hypertexte" xfId="831" builtinId="8" hidden="1"/>
    <cellStyle name="Lien hypertexte" xfId="833" builtinId="8" hidden="1"/>
    <cellStyle name="Lien hypertexte" xfId="835" builtinId="8" hidden="1"/>
    <cellStyle name="Lien hypertexte" xfId="837" builtinId="8" hidden="1"/>
    <cellStyle name="Lien hypertexte" xfId="839" builtinId="8" hidden="1"/>
    <cellStyle name="Lien hypertexte" xfId="841" builtinId="8" hidden="1"/>
    <cellStyle name="Lien hypertexte" xfId="843" builtinId="8" hidden="1"/>
    <cellStyle name="Lien hypertexte" xfId="845" builtinId="8" hidden="1"/>
    <cellStyle name="Lien hypertexte" xfId="847" builtinId="8" hidden="1"/>
    <cellStyle name="Lien hypertexte" xfId="849" builtinId="8" hidden="1"/>
    <cellStyle name="Lien hypertexte" xfId="851" builtinId="8" hidden="1"/>
    <cellStyle name="Lien hypertexte" xfId="853" builtinId="8" hidden="1"/>
    <cellStyle name="Lien hypertexte" xfId="855" builtinId="8" hidden="1"/>
    <cellStyle name="Lien hypertexte" xfId="857" builtinId="8" hidden="1"/>
    <cellStyle name="Lien hypertexte" xfId="859" builtinId="8" hidden="1"/>
    <cellStyle name="Lien hypertexte" xfId="861" builtinId="8" hidden="1"/>
    <cellStyle name="Lien hypertexte" xfId="863" builtinId="8" hidden="1"/>
    <cellStyle name="Lien hypertexte" xfId="865" builtinId="8" hidden="1"/>
    <cellStyle name="Lien hypertexte" xfId="867" builtinId="8" hidden="1"/>
    <cellStyle name="Lien hypertexte" xfId="869" builtinId="8" hidden="1"/>
    <cellStyle name="Lien hypertexte" xfId="871" builtinId="8" hidden="1"/>
    <cellStyle name="Lien hypertexte" xfId="873" builtinId="8" hidden="1"/>
    <cellStyle name="Lien hypertexte" xfId="875" builtinId="8" hidden="1"/>
    <cellStyle name="Lien hypertexte" xfId="877" builtinId="8" hidden="1"/>
    <cellStyle name="Lien hypertexte" xfId="879" builtinId="8" hidden="1"/>
    <cellStyle name="Lien hypertexte" xfId="881" builtinId="8" hidden="1"/>
    <cellStyle name="Lien hypertexte" xfId="883" builtinId="8" hidden="1"/>
    <cellStyle name="Lien hypertexte" xfId="885" builtinId="8" hidden="1"/>
    <cellStyle name="Lien hypertexte" xfId="887" builtinId="8" hidden="1"/>
    <cellStyle name="Lien hypertexte" xfId="889" builtinId="8" hidden="1"/>
    <cellStyle name="Lien hypertexte" xfId="891" builtinId="8" hidden="1"/>
    <cellStyle name="Lien hypertexte" xfId="893" builtinId="8" hidden="1"/>
    <cellStyle name="Lien hypertexte" xfId="895" builtinId="8" hidden="1"/>
    <cellStyle name="Lien hypertexte" xfId="897" builtinId="8" hidden="1"/>
    <cellStyle name="Lien hypertexte" xfId="899" builtinId="8" hidden="1"/>
    <cellStyle name="Lien hypertexte" xfId="901" builtinId="8" hidden="1"/>
    <cellStyle name="Lien hypertexte" xfId="903" builtinId="8" hidden="1"/>
    <cellStyle name="Lien hypertexte" xfId="905" builtinId="8" hidden="1"/>
    <cellStyle name="Lien hypertexte" xfId="907" builtinId="8" hidden="1"/>
    <cellStyle name="Lien hypertexte" xfId="909" builtinId="8" hidden="1"/>
    <cellStyle name="Lien hypertexte" xfId="911" builtinId="8" hidden="1"/>
    <cellStyle name="Lien hypertexte" xfId="913" builtinId="8" hidden="1"/>
    <cellStyle name="Lien hypertexte" xfId="915" builtinId="8" hidden="1"/>
    <cellStyle name="Lien hypertexte" xfId="917" builtinId="8" hidden="1"/>
    <cellStyle name="Lien hypertexte" xfId="919" builtinId="8" hidden="1"/>
    <cellStyle name="Lien hypertexte" xfId="921" builtinId="8" hidden="1"/>
    <cellStyle name="Lien hypertexte" xfId="923" builtinId="8" hidden="1"/>
    <cellStyle name="Lien hypertexte" xfId="925" builtinId="8" hidden="1"/>
    <cellStyle name="Lien hypertexte" xfId="927" builtinId="8" hidden="1"/>
    <cellStyle name="Lien hypertexte" xfId="929" builtinId="8" hidden="1"/>
    <cellStyle name="Lien hypertexte" xfId="931" builtinId="8" hidden="1"/>
    <cellStyle name="Lien hypertexte" xfId="933" builtinId="8" hidden="1"/>
    <cellStyle name="Lien hypertexte" xfId="935" builtinId="8" hidden="1"/>
    <cellStyle name="Lien hypertexte" xfId="937" builtinId="8" hidden="1"/>
    <cellStyle name="Lien hypertexte" xfId="939" builtinId="8" hidden="1"/>
    <cellStyle name="Lien hypertexte" xfId="941" builtinId="8" hidden="1"/>
    <cellStyle name="Lien hypertexte" xfId="943" builtinId="8" hidden="1"/>
    <cellStyle name="Lien hypertexte" xfId="945" builtinId="8" hidden="1"/>
    <cellStyle name="Lien hypertexte" xfId="947" builtinId="8" hidden="1"/>
    <cellStyle name="Lien hypertexte" xfId="949" builtinId="8" hidden="1"/>
    <cellStyle name="Lien hypertexte" xfId="951" builtinId="8" hidden="1"/>
    <cellStyle name="Lien hypertexte" xfId="953" builtinId="8" hidden="1"/>
    <cellStyle name="Lien hypertexte" xfId="955" builtinId="8" hidden="1"/>
    <cellStyle name="Lien hypertexte" xfId="957" builtinId="8" hidden="1"/>
    <cellStyle name="Lien hypertexte" xfId="959" builtinId="8" hidden="1"/>
    <cellStyle name="Lien hypertexte" xfId="961" builtinId="8" hidden="1"/>
    <cellStyle name="Lien hypertexte" xfId="963" builtinId="8" hidden="1"/>
    <cellStyle name="Lien hypertexte" xfId="965" builtinId="8" hidden="1"/>
    <cellStyle name="Lien hypertexte" xfId="967" builtinId="8" hidden="1"/>
    <cellStyle name="Lien hypertexte" xfId="969" builtinId="8" hidden="1"/>
    <cellStyle name="Lien hypertexte" xfId="971" builtinId="8" hidden="1"/>
    <cellStyle name="Lien hypertexte" xfId="973" builtinId="8" hidden="1"/>
    <cellStyle name="Lien hypertexte" xfId="975" builtinId="8" hidden="1"/>
    <cellStyle name="Lien hypertexte" xfId="977" builtinId="8" hidden="1"/>
    <cellStyle name="Lien hypertexte" xfId="979" builtinId="8" hidden="1"/>
    <cellStyle name="Lien hypertexte" xfId="981" builtinId="8" hidden="1"/>
    <cellStyle name="Lien hypertexte" xfId="983" builtinId="8" hidden="1"/>
    <cellStyle name="Lien hypertexte" xfId="985" builtinId="8" hidden="1"/>
    <cellStyle name="Lien hypertexte" xfId="987" builtinId="8" hidden="1"/>
    <cellStyle name="Lien hypertexte" xfId="989" builtinId="8" hidden="1"/>
    <cellStyle name="Lien hypertexte" xfId="991" builtinId="8" hidden="1"/>
    <cellStyle name="Lien hypertexte" xfId="993" builtinId="8" hidden="1"/>
    <cellStyle name="Lien hypertexte" xfId="995" builtinId="8" hidden="1"/>
    <cellStyle name="Lien hypertexte" xfId="997" builtinId="8" hidden="1"/>
    <cellStyle name="Lien hypertexte" xfId="999" builtinId="8" hidden="1"/>
    <cellStyle name="Lien hypertexte" xfId="1001" builtinId="8" hidden="1"/>
    <cellStyle name="Lien hypertexte" xfId="1003" builtinId="8" hidden="1"/>
    <cellStyle name="Lien hypertexte" xfId="1005" builtinId="8" hidden="1"/>
    <cellStyle name="Lien hypertexte" xfId="1007" builtinId="8" hidden="1"/>
    <cellStyle name="Lien hypertexte" xfId="1009" builtinId="8" hidden="1"/>
    <cellStyle name="Lien hypertexte" xfId="1011" builtinId="8" hidden="1"/>
    <cellStyle name="Lien hypertexte" xfId="1013" builtinId="8" hidden="1"/>
    <cellStyle name="Lien hypertexte" xfId="1015" builtinId="8" hidden="1"/>
    <cellStyle name="Lien hypertexte" xfId="1017" builtinId="8" hidden="1"/>
    <cellStyle name="Lien hypertexte" xfId="1019" builtinId="8" hidden="1"/>
    <cellStyle name="Lien hypertexte" xfId="1021" builtinId="8" hidden="1"/>
    <cellStyle name="Lien hypertexte" xfId="1023" builtinId="8" hidden="1"/>
    <cellStyle name="Lien hypertexte" xfId="1025" builtinId="8" hidden="1"/>
    <cellStyle name="Lien hypertexte" xfId="1027" builtinId="8" hidden="1"/>
    <cellStyle name="Lien hypertexte" xfId="1029" builtinId="8" hidden="1"/>
    <cellStyle name="Lien hypertexte" xfId="1031" builtinId="8" hidden="1"/>
    <cellStyle name="Lien hypertexte" xfId="1033" builtinId="8" hidden="1"/>
    <cellStyle name="Lien hypertexte" xfId="1035" builtinId="8" hidden="1"/>
    <cellStyle name="Lien hypertexte" xfId="1037" builtinId="8" hidden="1"/>
    <cellStyle name="Lien hypertexte" xfId="1039" builtinId="8" hidden="1"/>
    <cellStyle name="Lien hypertexte" xfId="1041" builtinId="8" hidden="1"/>
    <cellStyle name="Lien hypertexte" xfId="1043" builtinId="8" hidden="1"/>
    <cellStyle name="Lien hypertexte" xfId="1045" builtinId="8" hidden="1"/>
    <cellStyle name="Lien hypertexte" xfId="1047" builtinId="8" hidden="1"/>
    <cellStyle name="Lien hypertexte" xfId="1049" builtinId="8" hidden="1"/>
    <cellStyle name="Lien hypertexte" xfId="1051" builtinId="8" hidden="1"/>
    <cellStyle name="Lien hypertexte" xfId="1053" builtinId="8" hidden="1"/>
    <cellStyle name="Lien hypertexte" xfId="1055" builtinId="8" hidden="1"/>
    <cellStyle name="Lien hypertexte" xfId="1057" builtinId="8" hidden="1"/>
    <cellStyle name="Lien hypertexte" xfId="1059" builtinId="8" hidden="1"/>
    <cellStyle name="Lien hypertexte" xfId="1061" builtinId="8" hidden="1"/>
    <cellStyle name="Lien hypertexte" xfId="1063" builtinId="8" hidden="1"/>
    <cellStyle name="Lien hypertexte" xfId="1065" builtinId="8" hidden="1"/>
    <cellStyle name="Lien hypertexte" xfId="1067" builtinId="8" hidden="1"/>
    <cellStyle name="Lien hypertexte" xfId="1069" builtinId="8" hidden="1"/>
    <cellStyle name="Lien hypertexte" xfId="1071" builtinId="8" hidden="1"/>
    <cellStyle name="Lien hypertexte" xfId="1073" builtinId="8" hidden="1"/>
    <cellStyle name="Lien hypertexte" xfId="1075" builtinId="8" hidden="1"/>
    <cellStyle name="Lien hypertexte" xfId="1077" builtinId="8" hidden="1"/>
    <cellStyle name="Lien hypertexte" xfId="1079" builtinId="8" hidden="1"/>
    <cellStyle name="Lien hypertexte" xfId="1081" builtinId="8" hidden="1"/>
    <cellStyle name="Lien hypertexte" xfId="1083" builtinId="8" hidden="1"/>
    <cellStyle name="Lien hypertexte" xfId="1085" builtinId="8" hidden="1"/>
    <cellStyle name="Lien hypertexte" xfId="1087" builtinId="8" hidden="1"/>
    <cellStyle name="Lien hypertexte" xfId="1089" builtinId="8" hidden="1"/>
    <cellStyle name="Lien hypertexte" xfId="1091" builtinId="8" hidden="1"/>
    <cellStyle name="Lien hypertexte" xfId="1093" builtinId="8" hidden="1"/>
    <cellStyle name="Lien hypertexte" xfId="1095" builtinId="8" hidden="1"/>
    <cellStyle name="Lien hypertexte" xfId="1097" builtinId="8" hidden="1"/>
    <cellStyle name="Lien hypertexte" xfId="1099" builtinId="8" hidden="1"/>
    <cellStyle name="Lien hypertexte" xfId="1101" builtinId="8" hidden="1"/>
    <cellStyle name="Lien hypertexte" xfId="1103" builtinId="8" hidden="1"/>
    <cellStyle name="Lien hypertexte" xfId="1105" builtinId="8" hidden="1"/>
    <cellStyle name="Lien hypertexte" xfId="1107" builtinId="8" hidden="1"/>
    <cellStyle name="Lien hypertexte" xfId="1109" builtinId="8" hidden="1"/>
    <cellStyle name="Lien hypertexte" xfId="1111" builtinId="8" hidden="1"/>
    <cellStyle name="Lien hypertexte" xfId="1113" builtinId="8" hidden="1"/>
    <cellStyle name="Lien hypertexte" xfId="1115" builtinId="8" hidden="1"/>
    <cellStyle name="Lien hypertexte" xfId="1117" builtinId="8" hidden="1"/>
    <cellStyle name="Lien hypertexte" xfId="1119" builtinId="8" hidden="1"/>
    <cellStyle name="Lien hypertexte" xfId="1121" builtinId="8" hidden="1"/>
    <cellStyle name="Lien hypertexte" xfId="1123" builtinId="8" hidden="1"/>
    <cellStyle name="Lien hypertexte" xfId="1125" builtinId="8" hidden="1"/>
    <cellStyle name="Lien hypertexte" xfId="1127" builtinId="8" hidden="1"/>
    <cellStyle name="Lien hypertexte" xfId="1129" builtinId="8" hidden="1"/>
    <cellStyle name="Lien hypertexte" xfId="1131" builtinId="8" hidden="1"/>
    <cellStyle name="Lien hypertexte" xfId="1133" builtinId="8" hidden="1"/>
    <cellStyle name="Lien hypertexte" xfId="1135" builtinId="8" hidden="1"/>
    <cellStyle name="Lien hypertexte" xfId="1137" builtinId="8" hidden="1"/>
    <cellStyle name="Lien hypertexte" xfId="1139" builtinId="8" hidden="1"/>
    <cellStyle name="Lien hypertexte" xfId="1141" builtinId="8" hidden="1"/>
    <cellStyle name="Lien hypertexte" xfId="1143" builtinId="8" hidden="1"/>
    <cellStyle name="Lien hypertexte" xfId="1145" builtinId="8" hidden="1"/>
    <cellStyle name="Lien hypertexte" xfId="1147" builtinId="8" hidden="1"/>
    <cellStyle name="Lien hypertexte" xfId="1149" builtinId="8" hidden="1"/>
    <cellStyle name="Lien hypertexte" xfId="1151" builtinId="8" hidden="1"/>
    <cellStyle name="Lien hypertexte" xfId="1153" builtinId="8" hidden="1"/>
    <cellStyle name="Lien hypertexte" xfId="1155" builtinId="8" hidden="1"/>
    <cellStyle name="Lien hypertexte" xfId="1157" builtinId="8" hidden="1"/>
    <cellStyle name="Lien hypertexte" xfId="1159" builtinId="8" hidden="1"/>
    <cellStyle name="Lien hypertexte" xfId="1161" builtinId="8" hidden="1"/>
    <cellStyle name="Lien hypertexte" xfId="1163" builtinId="8" hidden="1"/>
    <cellStyle name="Lien hypertexte" xfId="1165" builtinId="8" hidden="1"/>
    <cellStyle name="Lien hypertexte" xfId="1167" builtinId="8" hidden="1"/>
    <cellStyle name="Lien hypertexte" xfId="1169" builtinId="8" hidden="1"/>
    <cellStyle name="Lien hypertexte" xfId="1171" builtinId="8" hidden="1"/>
    <cellStyle name="Lien hypertexte" xfId="1173" builtinId="8" hidden="1"/>
    <cellStyle name="Lien hypertexte" xfId="1175" builtinId="8" hidden="1"/>
    <cellStyle name="Lien hypertexte" xfId="1177" builtinId="8" hidden="1"/>
    <cellStyle name="Lien hypertexte" xfId="1179" builtinId="8" hidden="1"/>
    <cellStyle name="Lien hypertexte" xfId="1181" builtinId="8" hidden="1"/>
    <cellStyle name="Lien hypertexte" xfId="1183" builtinId="8" hidden="1"/>
    <cellStyle name="Lien hypertexte" xfId="1185" builtinId="8" hidden="1"/>
    <cellStyle name="Lien hypertexte" xfId="1187" builtinId="8" hidden="1"/>
    <cellStyle name="Lien hypertexte" xfId="1189" builtinId="8" hidden="1"/>
    <cellStyle name="Lien hypertexte" xfId="1191" builtinId="8" hidden="1"/>
    <cellStyle name="Lien hypertexte" xfId="1193" builtinId="8" hidden="1"/>
    <cellStyle name="Lien hypertexte" xfId="1195" builtinId="8" hidden="1"/>
    <cellStyle name="Lien hypertexte" xfId="1197" builtinId="8" hidden="1"/>
    <cellStyle name="Lien hypertexte" xfId="1199" builtinId="8" hidden="1"/>
    <cellStyle name="Lien hypertexte" xfId="1201" builtinId="8" hidden="1"/>
    <cellStyle name="Lien hypertexte" xfId="1203" builtinId="8" hidden="1"/>
    <cellStyle name="Lien hypertexte" xfId="1205" builtinId="8" hidden="1"/>
    <cellStyle name="Lien hypertexte" xfId="1207" builtinId="8" hidden="1"/>
    <cellStyle name="Lien hypertexte" xfId="1209" builtinId="8" hidden="1"/>
    <cellStyle name="Lien hypertexte" xfId="1211" builtinId="8" hidden="1"/>
    <cellStyle name="Lien hypertexte" xfId="1213" builtinId="8" hidden="1"/>
    <cellStyle name="Lien hypertexte" xfId="1215" builtinId="8" hidden="1"/>
    <cellStyle name="Lien hypertexte" xfId="1217" builtinId="8" hidden="1"/>
    <cellStyle name="Lien hypertexte" xfId="1219" builtinId="8" hidden="1"/>
    <cellStyle name="Lien hypertexte" xfId="1221" builtinId="8" hidden="1"/>
    <cellStyle name="Lien hypertexte" xfId="1223" builtinId="8" hidden="1"/>
    <cellStyle name="Lien hypertexte" xfId="1225" builtinId="8" hidden="1"/>
    <cellStyle name="Lien hypertexte" xfId="1227" builtinId="8" hidden="1"/>
    <cellStyle name="Lien hypertexte" xfId="1229" builtinId="8" hidden="1"/>
    <cellStyle name="Lien hypertexte" xfId="1231" builtinId="8" hidden="1"/>
    <cellStyle name="Lien hypertexte" xfId="1233" builtinId="8" hidden="1"/>
    <cellStyle name="Lien hypertexte" xfId="1235" builtinId="8" hidden="1"/>
    <cellStyle name="Lien hypertexte" xfId="1237" builtinId="8" hidden="1"/>
    <cellStyle name="Lien hypertexte" xfId="1239" builtinId="8" hidden="1"/>
    <cellStyle name="Lien hypertexte" xfId="1241" builtinId="8" hidden="1"/>
    <cellStyle name="Lien hypertexte" xfId="1243" builtinId="8" hidden="1"/>
    <cellStyle name="Lien hypertexte" xfId="1245" builtinId="8" hidden="1"/>
    <cellStyle name="Lien hypertexte" xfId="1247" builtinId="8" hidden="1"/>
    <cellStyle name="Lien hypertexte" xfId="1249" builtinId="8" hidden="1"/>
    <cellStyle name="Lien hypertexte" xfId="1251" builtinId="8" hidden="1"/>
    <cellStyle name="Lien hypertexte" xfId="1253" builtinId="8" hidden="1"/>
    <cellStyle name="Lien hypertexte" xfId="1255" builtinId="8" hidden="1"/>
    <cellStyle name="Lien hypertexte" xfId="1257" builtinId="8" hidden="1"/>
    <cellStyle name="Lien hypertexte" xfId="1259" builtinId="8" hidden="1"/>
    <cellStyle name="Lien hypertexte" xfId="1261" builtinId="8" hidden="1"/>
    <cellStyle name="Lien hypertexte" xfId="1263" builtinId="8" hidden="1"/>
    <cellStyle name="Lien hypertexte" xfId="1265" builtinId="8" hidden="1"/>
    <cellStyle name="Lien hypertexte" xfId="1267" builtinId="8" hidden="1"/>
    <cellStyle name="Lien hypertexte" xfId="1269" builtinId="8" hidden="1"/>
    <cellStyle name="Lien hypertexte" xfId="1271" builtinId="8" hidden="1"/>
    <cellStyle name="Lien hypertexte" xfId="1273" builtinId="8" hidden="1"/>
    <cellStyle name="Lien hypertexte" xfId="1275" builtinId="8" hidden="1"/>
    <cellStyle name="Lien hypertexte" xfId="1277" builtinId="8" hidden="1"/>
    <cellStyle name="Lien hypertexte" xfId="1279" builtinId="8" hidden="1"/>
    <cellStyle name="Lien hypertexte" xfId="1281" builtinId="8" hidden="1"/>
    <cellStyle name="Lien hypertexte" xfId="1283" builtinId="8" hidden="1"/>
    <cellStyle name="Lien hypertexte" xfId="1285" builtinId="8" hidden="1"/>
    <cellStyle name="Lien hypertexte" xfId="1287" builtinId="8" hidden="1"/>
    <cellStyle name="Lien hypertexte" xfId="1289" builtinId="8" hidden="1"/>
    <cellStyle name="Lien hypertexte" xfId="1291" builtinId="8" hidden="1"/>
    <cellStyle name="Lien hypertexte" xfId="1293" builtinId="8" hidden="1"/>
    <cellStyle name="Lien hypertexte" xfId="1295" builtinId="8" hidden="1"/>
    <cellStyle name="Lien hypertexte" xfId="1297" builtinId="8" hidden="1"/>
    <cellStyle name="Lien hypertexte" xfId="1299" builtinId="8" hidden="1"/>
    <cellStyle name="Lien hypertexte" xfId="1301" builtinId="8" hidden="1"/>
    <cellStyle name="Lien hypertexte" xfId="1303" builtinId="8" hidden="1"/>
    <cellStyle name="Lien hypertexte" xfId="1305" builtinId="8" hidden="1"/>
    <cellStyle name="Lien hypertexte" xfId="1307" builtinId="8" hidden="1"/>
    <cellStyle name="Lien hypertexte" xfId="1309" builtinId="8" hidden="1"/>
    <cellStyle name="Lien hypertexte" xfId="1311" builtinId="8" hidden="1"/>
    <cellStyle name="Lien hypertexte" xfId="1313" builtinId="8" hidden="1"/>
    <cellStyle name="Lien hypertexte" xfId="1315" builtinId="8" hidden="1"/>
    <cellStyle name="Lien hypertexte" xfId="1317" builtinId="8" hidden="1"/>
    <cellStyle name="Lien hypertexte" xfId="1319" builtinId="8" hidden="1"/>
    <cellStyle name="Lien hypertexte" xfId="1321" builtinId="8" hidden="1"/>
    <cellStyle name="Lien hypertexte" xfId="1323" builtinId="8" hidden="1"/>
    <cellStyle name="Lien hypertexte" xfId="1325" builtinId="8" hidden="1"/>
    <cellStyle name="Lien hypertexte" xfId="1327" builtinId="8" hidden="1"/>
    <cellStyle name="Lien hypertexte" xfId="1329" builtinId="8" hidden="1"/>
    <cellStyle name="Lien hypertexte" xfId="1331" builtinId="8" hidden="1"/>
    <cellStyle name="Lien hypertexte" xfId="1333" builtinId="8" hidden="1"/>
    <cellStyle name="Lien hypertexte" xfId="1335" builtinId="8" hidden="1"/>
    <cellStyle name="Lien hypertexte" xfId="1337" builtinId="8" hidden="1"/>
    <cellStyle name="Lien hypertexte" xfId="1339" builtinId="8" hidden="1"/>
    <cellStyle name="Lien hypertexte" xfId="1341" builtinId="8" hidden="1"/>
    <cellStyle name="Lien hypertexte" xfId="1343" builtinId="8" hidden="1"/>
    <cellStyle name="Lien hypertexte" xfId="1345" builtinId="8" hidden="1"/>
    <cellStyle name="Lien hypertexte" xfId="1347" builtinId="8" hidden="1"/>
    <cellStyle name="Lien hypertexte" xfId="1349" builtinId="8" hidden="1"/>
    <cellStyle name="Lien hypertexte" xfId="1351" builtinId="8" hidden="1"/>
    <cellStyle name="Lien hypertexte" xfId="1353" builtinId="8" hidden="1"/>
    <cellStyle name="Lien hypertexte" xfId="1355" builtinId="8" hidden="1"/>
    <cellStyle name="Lien hypertexte" xfId="1357" builtinId="8" hidden="1"/>
    <cellStyle name="Lien hypertexte" xfId="1359" builtinId="8" hidden="1"/>
    <cellStyle name="Lien hypertexte" xfId="1361" builtinId="8" hidden="1"/>
    <cellStyle name="Lien hypertexte" xfId="1363" builtinId="8" hidden="1"/>
    <cellStyle name="Lien hypertexte" xfId="1365" builtinId="8" hidden="1"/>
    <cellStyle name="Lien hypertexte" xfId="1367" builtinId="8" hidden="1"/>
    <cellStyle name="Lien hypertexte" xfId="1369" builtinId="8" hidden="1"/>
    <cellStyle name="Lien hypertexte" xfId="1371" builtinId="8" hidden="1"/>
    <cellStyle name="Lien hypertexte" xfId="1373" builtinId="8" hidden="1"/>
    <cellStyle name="Lien hypertexte" xfId="1375" builtinId="8" hidden="1"/>
    <cellStyle name="Lien hypertexte" xfId="1377" builtinId="8" hidden="1"/>
    <cellStyle name="Lien hypertexte" xfId="1379" builtinId="8" hidden="1"/>
    <cellStyle name="Lien hypertexte" xfId="1381" builtinId="8" hidden="1"/>
    <cellStyle name="Lien hypertexte" xfId="1383" builtinId="8" hidden="1"/>
    <cellStyle name="Lien hypertexte" xfId="1385" builtinId="8" hidden="1"/>
    <cellStyle name="Lien hypertexte" xfId="1387" builtinId="8" hidden="1"/>
    <cellStyle name="Lien hypertexte" xfId="1389" builtinId="8" hidden="1"/>
    <cellStyle name="Lien hypertexte" xfId="1391" builtinId="8" hidden="1"/>
    <cellStyle name="Lien hypertexte" xfId="1393" builtinId="8" hidden="1"/>
    <cellStyle name="Lien hypertexte" xfId="1395" builtinId="8" hidden="1"/>
    <cellStyle name="Lien hypertexte" xfId="1397" builtinId="8" hidden="1"/>
    <cellStyle name="Lien hypertexte" xfId="1399" builtinId="8" hidden="1"/>
    <cellStyle name="Lien hypertexte" xfId="1401" builtinId="8" hidden="1"/>
    <cellStyle name="Lien hypertexte" xfId="1403" builtinId="8" hidden="1"/>
    <cellStyle name="Lien hypertexte" xfId="1405" builtinId="8" hidden="1"/>
    <cellStyle name="Lien hypertexte" xfId="1407" builtinId="8" hidden="1"/>
    <cellStyle name="Lien hypertexte" xfId="1409" builtinId="8" hidden="1"/>
    <cellStyle name="Lien hypertexte" xfId="1411" builtinId="8" hidden="1"/>
    <cellStyle name="Lien hypertexte" xfId="1413" builtinId="8" hidden="1"/>
    <cellStyle name="Lien hypertexte" xfId="1415" builtinId="8" hidden="1"/>
    <cellStyle name="Lien hypertexte" xfId="1417" builtinId="8" hidden="1"/>
    <cellStyle name="Lien hypertexte" xfId="1419" builtinId="8" hidden="1"/>
    <cellStyle name="Lien hypertexte" xfId="1421" builtinId="8" hidden="1"/>
    <cellStyle name="Lien hypertexte" xfId="1423" builtinId="8" hidden="1"/>
    <cellStyle name="Lien hypertexte" xfId="1425" builtinId="8" hidden="1"/>
    <cellStyle name="Lien hypertexte" xfId="1427" builtinId="8" hidden="1"/>
    <cellStyle name="Lien hypertexte" xfId="1429" builtinId="8" hidden="1"/>
    <cellStyle name="Lien hypertexte" xfId="1431" builtinId="8" hidden="1"/>
    <cellStyle name="Lien hypertexte" xfId="1433" builtinId="8" hidden="1"/>
    <cellStyle name="Lien hypertexte" xfId="1435" builtinId="8" hidden="1"/>
    <cellStyle name="Lien hypertexte" xfId="1437" builtinId="8" hidden="1"/>
    <cellStyle name="Lien hypertexte" xfId="1439" builtinId="8" hidden="1"/>
    <cellStyle name="Lien hypertexte" xfId="1441" builtinId="8" hidden="1"/>
    <cellStyle name="Lien hypertexte" xfId="1443" builtinId="8" hidden="1"/>
    <cellStyle name="Lien hypertexte" xfId="1445" builtinId="8" hidden="1"/>
    <cellStyle name="Lien hypertexte" xfId="1447" builtinId="8" hidden="1"/>
    <cellStyle name="Lien hypertexte" xfId="1449" builtinId="8" hidden="1"/>
    <cellStyle name="Lien hypertexte" xfId="1451" builtinId="8" hidden="1"/>
    <cellStyle name="Lien hypertexte" xfId="1453" builtinId="8" hidden="1"/>
    <cellStyle name="Lien hypertexte" xfId="1455" builtinId="8" hidden="1"/>
    <cellStyle name="Lien hypertexte" xfId="1457" builtinId="8" hidden="1"/>
    <cellStyle name="Lien hypertexte" xfId="1459" builtinId="8" hidden="1"/>
    <cellStyle name="Lien hypertexte" xfId="1461" builtinId="8" hidden="1"/>
    <cellStyle name="Lien hypertexte" xfId="1463" builtinId="8" hidden="1"/>
    <cellStyle name="Lien hypertexte" xfId="1465" builtinId="8" hidden="1"/>
    <cellStyle name="Lien hypertexte" xfId="1467" builtinId="8" hidden="1"/>
    <cellStyle name="Lien hypertexte" xfId="1469" builtinId="8" hidden="1"/>
    <cellStyle name="Lien hypertexte" xfId="1471" builtinId="8" hidden="1"/>
    <cellStyle name="Lien hypertexte" xfId="1473" builtinId="8" hidden="1"/>
    <cellStyle name="Lien hypertexte" xfId="1475" builtinId="8" hidden="1"/>
    <cellStyle name="Lien hypertexte" xfId="1477" builtinId="8" hidden="1"/>
    <cellStyle name="Lien hypertexte" xfId="1479" builtinId="8" hidden="1"/>
    <cellStyle name="Lien hypertexte" xfId="1481" builtinId="8" hidden="1"/>
    <cellStyle name="Lien hypertexte" xfId="1483" builtinId="8" hidden="1"/>
    <cellStyle name="Lien hypertexte" xfId="1485" builtinId="8" hidden="1"/>
    <cellStyle name="Lien hypertexte" xfId="1487" builtinId="8" hidden="1"/>
    <cellStyle name="Lien hypertexte" xfId="1489" builtinId="8" hidden="1"/>
    <cellStyle name="Lien hypertexte" xfId="1491" builtinId="8" hidden="1"/>
    <cellStyle name="Lien hypertexte" xfId="1493" builtinId="8" hidden="1"/>
    <cellStyle name="Lien hypertexte" xfId="1495" builtinId="8" hidden="1"/>
    <cellStyle name="Lien hypertexte" xfId="1497" builtinId="8" hidden="1"/>
    <cellStyle name="Lien hypertexte" xfId="1499" builtinId="8" hidden="1"/>
    <cellStyle name="Lien hypertexte" xfId="1501" builtinId="8" hidden="1"/>
    <cellStyle name="Lien hypertexte" xfId="1503" builtinId="8" hidden="1"/>
    <cellStyle name="Lien hypertexte" xfId="1505" builtinId="8" hidden="1"/>
    <cellStyle name="Lien hypertexte" xfId="1507" builtinId="8" hidden="1"/>
    <cellStyle name="Lien hypertexte" xfId="1509" builtinId="8" hidden="1"/>
    <cellStyle name="Lien hypertexte" xfId="1511" builtinId="8" hidden="1"/>
    <cellStyle name="Lien hypertexte" xfId="1513" builtinId="8" hidden="1"/>
    <cellStyle name="Lien hypertexte" xfId="1515" builtinId="8" hidden="1"/>
    <cellStyle name="Lien hypertexte" xfId="1517" builtinId="8" hidden="1"/>
    <cellStyle name="Lien hypertexte" xfId="1519" builtinId="8" hidden="1"/>
    <cellStyle name="Lien hypertexte" xfId="1521" builtinId="8" hidden="1"/>
    <cellStyle name="Lien hypertexte" xfId="1523" builtinId="8" hidden="1"/>
    <cellStyle name="Lien hypertexte" xfId="1525" builtinId="8" hidden="1"/>
    <cellStyle name="Lien hypertexte" xfId="1527" builtinId="8" hidden="1"/>
    <cellStyle name="Lien hypertexte" xfId="1529" builtinId="8" hidden="1"/>
    <cellStyle name="Lien hypertexte" xfId="1531" builtinId="8" hidden="1"/>
    <cellStyle name="Lien hypertexte" xfId="1533" builtinId="8" hidden="1"/>
    <cellStyle name="Lien hypertexte" xfId="1535" builtinId="8" hidden="1"/>
    <cellStyle name="Lien hypertexte" xfId="1537" builtinId="8" hidden="1"/>
    <cellStyle name="Lien hypertexte" xfId="1539" builtinId="8" hidden="1"/>
    <cellStyle name="Lien hypertexte" xfId="1541" builtinId="8" hidden="1"/>
    <cellStyle name="Lien hypertexte" xfId="1543" builtinId="8" hidden="1"/>
    <cellStyle name="Lien hypertexte" xfId="1545" builtinId="8" hidden="1"/>
    <cellStyle name="Lien hypertexte" xfId="1547" builtinId="8" hidden="1"/>
    <cellStyle name="Lien hypertexte" xfId="1549" builtinId="8" hidden="1"/>
    <cellStyle name="Lien hypertexte" xfId="1551" builtinId="8" hidden="1"/>
    <cellStyle name="Lien hypertexte" xfId="1553" builtinId="8" hidden="1"/>
    <cellStyle name="Lien hypertexte" xfId="1555" builtinId="8" hidden="1"/>
    <cellStyle name="Lien hypertexte" xfId="1557" builtinId="8" hidden="1"/>
    <cellStyle name="Lien hypertexte" xfId="1559" builtinId="8" hidden="1"/>
    <cellStyle name="Lien hypertexte" xfId="1561" builtinId="8" hidden="1"/>
    <cellStyle name="Lien hypertexte" xfId="1563" builtinId="8" hidden="1"/>
    <cellStyle name="Lien hypertexte" xfId="1565" builtinId="8" hidden="1"/>
    <cellStyle name="Lien hypertexte" xfId="1567" builtinId="8" hidden="1"/>
    <cellStyle name="Lien hypertexte" xfId="1569" builtinId="8" hidden="1"/>
    <cellStyle name="Lien hypertexte" xfId="1571" builtinId="8" hidden="1"/>
    <cellStyle name="Lien hypertexte" xfId="1573" builtinId="8" hidden="1"/>
    <cellStyle name="Lien hypertexte" xfId="1575" builtinId="8" hidden="1"/>
    <cellStyle name="Lien hypertexte" xfId="1577" builtinId="8" hidden="1"/>
    <cellStyle name="Lien hypertexte" xfId="1579" builtinId="8" hidden="1"/>
    <cellStyle name="Lien hypertexte" xfId="1581" builtinId="8" hidden="1"/>
    <cellStyle name="Lien hypertexte" xfId="1583" builtinId="8" hidden="1"/>
    <cellStyle name="Lien hypertexte" xfId="1585" builtinId="8" hidden="1"/>
    <cellStyle name="Lien hypertexte" xfId="1587" builtinId="8" hidden="1"/>
    <cellStyle name="Lien hypertexte" xfId="1589" builtinId="8" hidden="1"/>
    <cellStyle name="Lien hypertexte" xfId="1591" builtinId="8" hidden="1"/>
    <cellStyle name="Lien hypertexte" xfId="1593" builtinId="8" hidden="1"/>
    <cellStyle name="Lien hypertexte" xfId="1595" builtinId="8" hidden="1"/>
    <cellStyle name="Lien hypertexte" xfId="1597" builtinId="8" hidden="1"/>
    <cellStyle name="Lien hypertexte" xfId="1599" builtinId="8" hidden="1"/>
    <cellStyle name="Lien hypertexte" xfId="1601" builtinId="8" hidden="1"/>
    <cellStyle name="Lien hypertexte" xfId="1603" builtinId="8" hidden="1"/>
    <cellStyle name="Lien hypertexte" xfId="1605" builtinId="8" hidden="1"/>
    <cellStyle name="Lien hypertexte" xfId="1607" builtinId="8" hidden="1"/>
    <cellStyle name="Lien hypertexte" xfId="1609" builtinId="8" hidden="1"/>
    <cellStyle name="Lien hypertexte" xfId="1611" builtinId="8" hidden="1"/>
    <cellStyle name="Lien hypertexte" xfId="1613" builtinId="8" hidden="1"/>
    <cellStyle name="Lien hypertexte" xfId="1615" builtinId="8" hidden="1"/>
    <cellStyle name="Lien hypertexte" xfId="1617" builtinId="8" hidden="1"/>
    <cellStyle name="Lien hypertexte" xfId="1619" builtinId="8" hidden="1"/>
    <cellStyle name="Lien hypertexte" xfId="1621" builtinId="8" hidden="1"/>
    <cellStyle name="Lien hypertexte" xfId="1623" builtinId="8" hidden="1"/>
    <cellStyle name="Lien hypertexte" xfId="1625" builtinId="8" hidden="1"/>
    <cellStyle name="Lien hypertexte" xfId="1627" builtinId="8" hidden="1"/>
    <cellStyle name="Lien hypertexte" xfId="1629" builtinId="8" hidden="1"/>
    <cellStyle name="Lien hypertexte" xfId="1631" builtinId="8" hidden="1"/>
    <cellStyle name="Lien hypertexte" xfId="1633" builtinId="8" hidden="1"/>
    <cellStyle name="Lien hypertexte" xfId="1635" builtinId="8" hidden="1"/>
    <cellStyle name="Lien hypertexte" xfId="1637" builtinId="8" hidden="1"/>
    <cellStyle name="Lien hypertexte" xfId="1639" builtinId="8" hidden="1"/>
    <cellStyle name="Lien hypertexte" xfId="1641" builtinId="8" hidden="1"/>
    <cellStyle name="Lien hypertexte" xfId="1643" builtinId="8" hidden="1"/>
    <cellStyle name="Lien hypertexte" xfId="1645" builtinId="8" hidden="1"/>
    <cellStyle name="Lien hypertexte" xfId="1647" builtinId="8" hidden="1"/>
    <cellStyle name="Lien hypertexte" xfId="1649" builtinId="8" hidden="1"/>
    <cellStyle name="Lien hypertexte" xfId="1651" builtinId="8" hidden="1"/>
    <cellStyle name="Lien hypertexte" xfId="1653" builtinId="8" hidden="1"/>
    <cellStyle name="Lien hypertexte" xfId="1655" builtinId="8" hidden="1"/>
    <cellStyle name="Lien hypertexte" xfId="1657" builtinId="8" hidden="1"/>
    <cellStyle name="Lien hypertexte" xfId="1659" builtinId="8" hidden="1"/>
    <cellStyle name="Lien hypertexte" xfId="1661" builtinId="8" hidden="1"/>
    <cellStyle name="Lien hypertexte" xfId="1663" builtinId="8" hidden="1"/>
    <cellStyle name="Lien hypertexte" xfId="1665" builtinId="8" hidden="1"/>
    <cellStyle name="Lien hypertexte" xfId="1667" builtinId="8" hidden="1"/>
    <cellStyle name="Lien hypertexte" xfId="1669" builtinId="8" hidden="1"/>
    <cellStyle name="Lien hypertexte" xfId="1671" builtinId="8" hidden="1"/>
    <cellStyle name="Lien hypertexte" xfId="1673" builtinId="8" hidden="1"/>
    <cellStyle name="Lien hypertexte" xfId="1675" builtinId="8" hidden="1"/>
    <cellStyle name="Lien hypertexte" xfId="1677" builtinId="8" hidden="1"/>
    <cellStyle name="Lien hypertexte" xfId="1679" builtinId="8" hidden="1"/>
    <cellStyle name="Lien hypertexte" xfId="1681" builtinId="8" hidden="1"/>
    <cellStyle name="Lien hypertexte" xfId="1683" builtinId="8" hidden="1"/>
    <cellStyle name="Lien hypertexte" xfId="1685" builtinId="8" hidden="1"/>
    <cellStyle name="Lien hypertexte" xfId="1687" builtinId="8" hidden="1"/>
    <cellStyle name="Lien hypertexte" xfId="1689" builtinId="8" hidden="1"/>
    <cellStyle name="Lien hypertexte" xfId="1691" builtinId="8" hidden="1"/>
    <cellStyle name="Lien hypertexte" xfId="1693" builtinId="8" hidden="1"/>
    <cellStyle name="Lien hypertexte" xfId="1695" builtinId="8" hidden="1"/>
    <cellStyle name="Lien hypertexte" xfId="1697" builtinId="8" hidden="1"/>
    <cellStyle name="Lien hypertexte" xfId="1699" builtinId="8" hidden="1"/>
    <cellStyle name="Lien hypertexte" xfId="1701" builtinId="8" hidden="1"/>
    <cellStyle name="Lien hypertexte" xfId="1703" builtinId="8" hidden="1"/>
    <cellStyle name="Lien hypertexte" xfId="1705" builtinId="8" hidden="1"/>
    <cellStyle name="Lien hypertexte" xfId="1707" builtinId="8" hidden="1"/>
    <cellStyle name="Lien hypertexte" xfId="1709" builtinId="8" hidden="1"/>
    <cellStyle name="Lien hypertexte" xfId="1711" builtinId="8" hidden="1"/>
    <cellStyle name="Lien hypertexte" xfId="1713" builtinId="8" hidden="1"/>
    <cellStyle name="Lien hypertexte" xfId="1715" builtinId="8" hidden="1"/>
    <cellStyle name="Lien hypertexte" xfId="1717" builtinId="8" hidden="1"/>
    <cellStyle name="Lien hypertexte" xfId="1719" builtinId="8" hidden="1"/>
    <cellStyle name="Lien hypertexte" xfId="1721" builtinId="8" hidden="1"/>
    <cellStyle name="Lien hypertexte" xfId="1723" builtinId="8" hidden="1"/>
    <cellStyle name="Lien hypertexte" xfId="1725" builtinId="8" hidden="1"/>
    <cellStyle name="Lien hypertexte" xfId="1727" builtinId="8" hidden="1"/>
    <cellStyle name="Lien hypertexte" xfId="1729" builtinId="8" hidden="1"/>
    <cellStyle name="Lien hypertexte" xfId="1731" builtinId="8" hidden="1"/>
    <cellStyle name="Lien hypertexte" xfId="1733" builtinId="8" hidden="1"/>
    <cellStyle name="Lien hypertexte" xfId="1735" builtinId="8" hidden="1"/>
    <cellStyle name="Lien hypertexte" xfId="1737" builtinId="8" hidden="1"/>
    <cellStyle name="Lien hypertexte" xfId="1739" builtinId="8" hidden="1"/>
    <cellStyle name="Lien hypertexte" xfId="1741" builtinId="8" hidden="1"/>
    <cellStyle name="Lien hypertexte" xfId="1743" builtinId="8" hidden="1"/>
    <cellStyle name="Lien hypertexte" xfId="1745" builtinId="8" hidden="1"/>
    <cellStyle name="Lien hypertexte" xfId="1747" builtinId="8" hidden="1"/>
    <cellStyle name="Lien hypertexte" xfId="1749" builtinId="8" hidden="1"/>
    <cellStyle name="Lien hypertexte" xfId="1751" builtinId="8" hidden="1"/>
    <cellStyle name="Lien hypertexte" xfId="1753" builtinId="8" hidden="1"/>
    <cellStyle name="Lien hypertexte" xfId="1755" builtinId="8" hidden="1"/>
    <cellStyle name="Lien hypertexte" xfId="1757" builtinId="8" hidden="1"/>
    <cellStyle name="Lien hypertexte" xfId="1759" builtinId="8" hidden="1"/>
    <cellStyle name="Lien hypertexte" xfId="1761" builtinId="8" hidden="1"/>
    <cellStyle name="Lien hypertexte" xfId="1763" builtinId="8" hidden="1"/>
    <cellStyle name="Lien hypertexte" xfId="1765" builtinId="8" hidden="1"/>
    <cellStyle name="Lien hypertexte" xfId="1767" builtinId="8" hidden="1"/>
    <cellStyle name="Lien hypertexte" xfId="1769" builtinId="8" hidden="1"/>
    <cellStyle name="Lien hypertexte" xfId="1771" builtinId="8" hidden="1"/>
    <cellStyle name="Lien hypertexte" xfId="1773" builtinId="8" hidden="1"/>
    <cellStyle name="Lien hypertexte" xfId="1775" builtinId="8" hidden="1"/>
    <cellStyle name="Lien hypertexte" xfId="1777" builtinId="8" hidden="1"/>
    <cellStyle name="Lien hypertexte" xfId="1779" builtinId="8" hidden="1"/>
    <cellStyle name="Lien hypertexte" xfId="1781" builtinId="8" hidden="1"/>
    <cellStyle name="Lien hypertexte" xfId="1783" builtinId="8" hidden="1"/>
    <cellStyle name="Lien hypertexte" xfId="1785" builtinId="8" hidden="1"/>
    <cellStyle name="Lien hypertexte" xfId="1787" builtinId="8" hidden="1"/>
    <cellStyle name="Lien hypertexte" xfId="1789" builtinId="8" hidden="1"/>
    <cellStyle name="Lien hypertexte" xfId="1791" builtinId="8" hidden="1"/>
    <cellStyle name="Lien hypertexte" xfId="1793" builtinId="8" hidden="1"/>
    <cellStyle name="Lien hypertexte" xfId="1795" builtinId="8" hidden="1"/>
    <cellStyle name="Lien hypertexte" xfId="1797" builtinId="8" hidden="1"/>
    <cellStyle name="Lien hypertexte" xfId="1799" builtinId="8" hidden="1"/>
    <cellStyle name="Lien hypertexte" xfId="1801" builtinId="8" hidden="1"/>
    <cellStyle name="Lien hypertexte" xfId="1803" builtinId="8" hidden="1"/>
    <cellStyle name="Lien hypertexte" xfId="1805" builtinId="8" hidden="1"/>
    <cellStyle name="Lien hypertexte" xfId="1807" builtinId="8" hidden="1"/>
    <cellStyle name="Lien hypertexte" xfId="1809" builtinId="8" hidden="1"/>
    <cellStyle name="Lien hypertexte" xfId="1811" builtinId="8" hidden="1"/>
    <cellStyle name="Lien hypertexte" xfId="1813" builtinId="8" hidden="1"/>
    <cellStyle name="Lien hypertexte" xfId="1815" builtinId="8" hidden="1"/>
    <cellStyle name="Lien hypertexte" xfId="1817" builtinId="8" hidden="1"/>
    <cellStyle name="Lien hypertexte" xfId="1819" builtinId="8" hidden="1"/>
    <cellStyle name="Lien hypertexte" xfId="1821" builtinId="8" hidden="1"/>
    <cellStyle name="Lien hypertexte" xfId="1823" builtinId="8" hidden="1"/>
    <cellStyle name="Lien hypertexte" xfId="1825" builtinId="8" hidden="1"/>
    <cellStyle name="Lien hypertexte" xfId="1827" builtinId="8" hidden="1"/>
    <cellStyle name="Lien hypertexte" xfId="1829" builtinId="8" hidden="1"/>
    <cellStyle name="Lien hypertexte" xfId="1831" builtinId="8" hidden="1"/>
    <cellStyle name="Lien hypertexte" xfId="1833" builtinId="8" hidden="1"/>
    <cellStyle name="Lien hypertexte" xfId="1835" builtinId="8" hidden="1"/>
    <cellStyle name="Lien hypertexte" xfId="1837" builtinId="8" hidden="1"/>
    <cellStyle name="Lien hypertexte" xfId="1839" builtinId="8" hidden="1"/>
    <cellStyle name="Lien hypertexte" xfId="1841" builtinId="8" hidden="1"/>
    <cellStyle name="Lien hypertexte" xfId="1843" builtinId="8" hidden="1"/>
    <cellStyle name="Lien hypertexte" xfId="1845" builtinId="8" hidden="1"/>
    <cellStyle name="Lien hypertexte" xfId="1847" builtinId="8" hidden="1"/>
    <cellStyle name="Lien hypertexte" xfId="1849" builtinId="8" hidden="1"/>
    <cellStyle name="Lien hypertexte" xfId="1851" builtinId="8" hidden="1"/>
    <cellStyle name="Lien hypertexte" xfId="1853" builtinId="8" hidden="1"/>
    <cellStyle name="Lien hypertexte" xfId="1855" builtinId="8" hidden="1"/>
    <cellStyle name="Lien hypertexte" xfId="1857" builtinId="8" hidden="1"/>
    <cellStyle name="Lien hypertexte" xfId="1859" builtinId="8" hidden="1"/>
    <cellStyle name="Lien hypertexte" xfId="1861" builtinId="8" hidden="1"/>
    <cellStyle name="Lien hypertexte" xfId="1863" builtinId="8" hidden="1"/>
    <cellStyle name="Lien hypertexte" xfId="1865" builtinId="8" hidden="1"/>
    <cellStyle name="Lien hypertexte" xfId="1867" builtinId="8" hidden="1"/>
    <cellStyle name="Lien hypertexte" xfId="1869" builtinId="8" hidden="1"/>
    <cellStyle name="Lien hypertexte" xfId="1871" builtinId="8" hidden="1"/>
    <cellStyle name="Lien hypertexte" xfId="1873" builtinId="8" hidden="1"/>
    <cellStyle name="Lien hypertexte" xfId="1875" builtinId="8" hidden="1"/>
    <cellStyle name="Lien hypertexte" xfId="1877" builtinId="8" hidden="1"/>
    <cellStyle name="Lien hypertexte" xfId="1879" builtinId="8" hidden="1"/>
    <cellStyle name="Lien hypertexte" xfId="1881" builtinId="8" hidden="1"/>
    <cellStyle name="Lien hypertexte" xfId="1883" builtinId="8" hidden="1"/>
    <cellStyle name="Lien hypertexte" xfId="1885" builtinId="8" hidden="1"/>
    <cellStyle name="Lien hypertexte" xfId="1887" builtinId="8" hidden="1"/>
    <cellStyle name="Lien hypertexte" xfId="1889" builtinId="8" hidden="1"/>
    <cellStyle name="Lien hypertexte" xfId="1891" builtinId="8" hidden="1"/>
    <cellStyle name="Lien hypertexte" xfId="1893" builtinId="8" hidden="1"/>
    <cellStyle name="Lien hypertexte" xfId="1895" builtinId="8" hidden="1"/>
    <cellStyle name="Lien hypertexte" xfId="1897" builtinId="8" hidden="1"/>
    <cellStyle name="Lien hypertexte" xfId="1899" builtinId="8" hidden="1"/>
    <cellStyle name="Lien hypertexte" xfId="1901" builtinId="8" hidden="1"/>
    <cellStyle name="Lien hypertexte" xfId="1903" builtinId="8" hidden="1"/>
    <cellStyle name="Lien hypertexte" xfId="1905" builtinId="8" hidden="1"/>
    <cellStyle name="Lien hypertexte" xfId="1907" builtinId="8" hidden="1"/>
    <cellStyle name="Lien hypertexte" xfId="1909" builtinId="8" hidden="1"/>
    <cellStyle name="Lien hypertexte" xfId="1911" builtinId="8" hidden="1"/>
    <cellStyle name="Lien hypertexte" xfId="1913" builtinId="8" hidden="1"/>
    <cellStyle name="Lien hypertexte" xfId="1915" builtinId="8" hidden="1"/>
    <cellStyle name="Lien hypertexte" xfId="1917" builtinId="8" hidden="1"/>
    <cellStyle name="Lien hypertexte" xfId="1919" builtinId="8" hidden="1"/>
    <cellStyle name="Lien hypertexte" xfId="1921" builtinId="8" hidden="1"/>
    <cellStyle name="Lien hypertexte" xfId="1923" builtinId="8" hidden="1"/>
    <cellStyle name="Lien hypertexte" xfId="1925" builtinId="8" hidden="1"/>
    <cellStyle name="Lien hypertexte" xfId="1927" builtinId="8" hidden="1"/>
    <cellStyle name="Lien hypertexte" xfId="1929" builtinId="8" hidden="1"/>
    <cellStyle name="Lien hypertexte" xfId="1931" builtinId="8" hidden="1"/>
    <cellStyle name="Lien hypertexte" xfId="1933" builtinId="8" hidden="1"/>
    <cellStyle name="Lien hypertexte" xfId="1935" builtinId="8" hidden="1"/>
    <cellStyle name="Lien hypertexte" xfId="1937" builtinId="8" hidden="1"/>
    <cellStyle name="Lien hypertexte" xfId="1939" builtinId="8" hidden="1"/>
    <cellStyle name="Lien hypertexte" xfId="1941" builtinId="8" hidden="1"/>
    <cellStyle name="Lien hypertexte" xfId="1943" builtinId="8" hidden="1"/>
    <cellStyle name="Lien hypertexte" xfId="1945" builtinId="8" hidden="1"/>
    <cellStyle name="Lien hypertexte" xfId="1947" builtinId="8" hidden="1"/>
    <cellStyle name="Lien hypertexte" xfId="1949" builtinId="8" hidden="1"/>
    <cellStyle name="Lien hypertexte" xfId="1951" builtinId="8" hidden="1"/>
    <cellStyle name="Lien hypertexte" xfId="1953" builtinId="8" hidden="1"/>
    <cellStyle name="Lien hypertexte" xfId="1955" builtinId="8" hidden="1"/>
    <cellStyle name="Lien hypertexte" xfId="1957" builtinId="8" hidden="1"/>
    <cellStyle name="Lien hypertexte" xfId="1959" builtinId="8" hidden="1"/>
    <cellStyle name="Lien hypertexte" xfId="1961" builtinId="8" hidden="1"/>
    <cellStyle name="Lien hypertexte" xfId="1963" builtinId="8" hidden="1"/>
    <cellStyle name="Lien hypertexte" xfId="1965" builtinId="8" hidden="1"/>
    <cellStyle name="Lien hypertexte" xfId="1967" builtinId="8" hidden="1"/>
    <cellStyle name="Lien hypertexte" xfId="1969" builtinId="8" hidden="1"/>
    <cellStyle name="Lien hypertexte" xfId="1971" builtinId="8" hidden="1"/>
    <cellStyle name="Lien hypertexte" xfId="1973" builtinId="8" hidden="1"/>
    <cellStyle name="Lien hypertexte" xfId="1975" builtinId="8" hidden="1"/>
    <cellStyle name="Lien hypertexte" xfId="1977" builtinId="8" hidden="1"/>
    <cellStyle name="Lien hypertexte" xfId="1979" builtinId="8" hidden="1"/>
    <cellStyle name="Lien hypertexte" xfId="1981" builtinId="8" hidden="1"/>
    <cellStyle name="Lien hypertexte" xfId="1983" builtinId="8" hidden="1"/>
    <cellStyle name="Lien hypertexte" xfId="1985" builtinId="8" hidden="1"/>
    <cellStyle name="Lien hypertexte" xfId="1987" builtinId="8" hidden="1"/>
    <cellStyle name="Lien hypertexte" xfId="1990" builtinId="8" hidden="1"/>
    <cellStyle name="Lien hypertexte" xfId="1992" builtinId="8" hidden="1"/>
    <cellStyle name="Lien hypertexte" xfId="1994" builtinId="8" hidden="1"/>
    <cellStyle name="Lien hypertexte" xfId="1996" builtinId="8" hidden="1"/>
    <cellStyle name="Lien hypertexte" xfId="1998" builtinId="8" hidden="1"/>
    <cellStyle name="Lien hypertexte" xfId="2000" builtinId="8" hidden="1"/>
    <cellStyle name="Lien hypertexte" xfId="2002" builtinId="8" hidden="1"/>
    <cellStyle name="Lien hypertexte" xfId="2004" builtinId="8" hidden="1"/>
    <cellStyle name="Lien hypertexte" xfId="2006" builtinId="8" hidden="1"/>
    <cellStyle name="Lien hypertexte" xfId="2008" builtinId="8" hidden="1"/>
    <cellStyle name="Lien hypertexte" xfId="2010" builtinId="8" hidden="1"/>
    <cellStyle name="Lien hypertexte" xfId="2012" builtinId="8" hidden="1"/>
    <cellStyle name="Lien hypertexte" xfId="2014" builtinId="8" hidden="1"/>
    <cellStyle name="Lien hypertexte" xfId="2016" builtinId="8" hidden="1"/>
    <cellStyle name="Lien hypertexte" xfId="2018" builtinId="8" hidden="1"/>
    <cellStyle name="Lien hypertexte" xfId="2020" builtinId="8" hidden="1"/>
    <cellStyle name="Lien hypertexte" xfId="2022" builtinId="8" hidden="1"/>
    <cellStyle name="Lien hypertexte" xfId="2024" builtinId="8" hidden="1"/>
    <cellStyle name="Lien hypertexte" xfId="2026" builtinId="8" hidden="1"/>
    <cellStyle name="Lien hypertexte" xfId="2028" builtinId="8" hidden="1"/>
    <cellStyle name="Lien hypertexte" xfId="2030" builtinId="8" hidden="1"/>
    <cellStyle name="Lien hypertexte" xfId="2032" builtinId="8" hidden="1"/>
    <cellStyle name="Lien hypertexte" xfId="2034" builtinId="8" hidden="1"/>
    <cellStyle name="Lien hypertexte" xfId="2036" builtinId="8" hidden="1"/>
    <cellStyle name="Lien hypertexte" xfId="2038" builtinId="8" hidden="1"/>
    <cellStyle name="Lien hypertexte" xfId="2040" builtinId="8" hidden="1"/>
    <cellStyle name="Lien hypertexte" xfId="2313" builtinId="8" hidden="1"/>
    <cellStyle name="Lien hypertexte" xfId="2315" builtinId="8" hidden="1"/>
    <cellStyle name="Lien hypertexte" xfId="2317" builtinId="8" hidden="1"/>
    <cellStyle name="Lien hypertexte" xfId="2319" builtinId="8" hidden="1"/>
    <cellStyle name="Lien hypertexte" xfId="2321" builtinId="8" hidden="1"/>
    <cellStyle name="Lien hypertexte" xfId="2323" builtinId="8" hidden="1"/>
    <cellStyle name="Lien hypertexte" xfId="2325" builtinId="8" hidden="1"/>
    <cellStyle name="Lien hypertexte" xfId="2327" builtinId="8" hidden="1"/>
    <cellStyle name="Lien hypertexte" xfId="2329" builtinId="8" hidden="1"/>
    <cellStyle name="Lien hypertexte" xfId="2331" builtinId="8" hidden="1"/>
    <cellStyle name="Lien hypertexte" xfId="2333" builtinId="8" hidden="1"/>
    <cellStyle name="Lien hypertexte" xfId="2335" builtinId="8" hidden="1"/>
    <cellStyle name="Lien hypertexte" xfId="2337" builtinId="8" hidden="1"/>
    <cellStyle name="Lien hypertexte" xfId="2339" builtinId="8" hidden="1"/>
    <cellStyle name="Lien hypertexte" xfId="2341" builtinId="8" hidden="1"/>
    <cellStyle name="Lien hypertexte" xfId="2343" builtinId="8" hidden="1"/>
    <cellStyle name="Lien hypertexte" xfId="2345" builtinId="8" hidden="1"/>
    <cellStyle name="Lien hypertexte" xfId="2347" builtinId="8" hidden="1"/>
    <cellStyle name="Lien hypertexte" xfId="2349" builtinId="8" hidden="1"/>
    <cellStyle name="Lien hypertexte" xfId="2351" builtinId="8" hidden="1"/>
    <cellStyle name="Lien hypertexte" xfId="2353" builtinId="8" hidden="1"/>
    <cellStyle name="Lien hypertexte" xfId="2355" builtinId="8" hidden="1"/>
    <cellStyle name="Lien hypertexte" xfId="2357" builtinId="8" hidden="1"/>
    <cellStyle name="Lien hypertexte" xfId="2359" builtinId="8" hidden="1"/>
    <cellStyle name="Lien hypertexte" xfId="2361" builtinId="8" hidden="1"/>
    <cellStyle name="Lien hypertexte" xfId="2363" builtinId="8" hidden="1"/>
    <cellStyle name="Lien hypertexte" xfId="2365" builtinId="8" hidden="1"/>
    <cellStyle name="Lien hypertexte" xfId="2367" builtinId="8" hidden="1"/>
    <cellStyle name="Lien hypertexte" xfId="2369" builtinId="8" hidden="1"/>
    <cellStyle name="Lien hypertexte" xfId="2371" builtinId="8" hidden="1"/>
    <cellStyle name="Lien hypertexte" xfId="2373" builtinId="8" hidden="1"/>
    <cellStyle name="Lien hypertexte" xfId="2375" builtinId="8" hidden="1"/>
    <cellStyle name="Lien hypertexte" xfId="2377" builtinId="8" hidden="1"/>
    <cellStyle name="Lien hypertexte" xfId="2379" builtinId="8" hidden="1"/>
    <cellStyle name="Lien hypertexte" xfId="2381" builtinId="8" hidden="1"/>
    <cellStyle name="Lien hypertexte" xfId="2383" builtinId="8" hidden="1"/>
    <cellStyle name="Lien hypertexte" xfId="2385" builtinId="8" hidden="1"/>
    <cellStyle name="Lien hypertexte" xfId="2387" builtinId="8" hidden="1"/>
    <cellStyle name="Lien hypertexte" xfId="2389" builtinId="8" hidden="1"/>
    <cellStyle name="Lien hypertexte" xfId="2391" builtinId="8" hidden="1"/>
    <cellStyle name="Lien hypertexte" xfId="2393" builtinId="8" hidden="1"/>
    <cellStyle name="Lien hypertexte" xfId="2395" builtinId="8" hidden="1"/>
    <cellStyle name="Lien hypertexte" xfId="2397" builtinId="8" hidden="1"/>
    <cellStyle name="Lien hypertexte" xfId="2399" builtinId="8" hidden="1"/>
    <cellStyle name="Lien hypertexte" xfId="2401" builtinId="8" hidden="1"/>
    <cellStyle name="Lien hypertexte" xfId="2403" builtinId="8" hidden="1"/>
    <cellStyle name="Lien hypertexte" xfId="2405" builtinId="8" hidden="1"/>
    <cellStyle name="Lien hypertexte" xfId="2407" builtinId="8" hidden="1"/>
    <cellStyle name="Lien hypertexte" xfId="2409" builtinId="8" hidden="1"/>
    <cellStyle name="Lien hypertexte" xfId="2411" builtinId="8" hidden="1"/>
    <cellStyle name="Lien hypertexte" xfId="2413" builtinId="8" hidden="1"/>
    <cellStyle name="Lien hypertexte" xfId="2415" builtinId="8" hidden="1"/>
    <cellStyle name="Lien hypertexte" xfId="2417" builtinId="8" hidden="1"/>
    <cellStyle name="Lien hypertexte" xfId="2419" builtinId="8" hidden="1"/>
    <cellStyle name="Lien hypertexte" xfId="2421" builtinId="8" hidden="1"/>
    <cellStyle name="Lien hypertexte" xfId="2423" builtinId="8" hidden="1"/>
    <cellStyle name="Lien hypertexte" xfId="2425" builtinId="8" hidden="1"/>
    <cellStyle name="Lien hypertexte" xfId="2427" builtinId="8" hidden="1"/>
    <cellStyle name="Lien hypertexte" xfId="2429" builtinId="8" hidden="1"/>
    <cellStyle name="Lien hypertexte" xfId="2431" builtinId="8" hidden="1"/>
    <cellStyle name="Lien hypertexte" xfId="2433" builtinId="8" hidden="1"/>
    <cellStyle name="Lien hypertexte" xfId="2435" builtinId="8" hidden="1"/>
    <cellStyle name="Lien hypertexte" xfId="2437" builtinId="8" hidden="1"/>
    <cellStyle name="Lien hypertexte" xfId="2439" builtinId="8" hidden="1"/>
    <cellStyle name="Lien hypertexte" xfId="2441" builtinId="8" hidden="1"/>
    <cellStyle name="Lien hypertexte" xfId="2443" builtinId="8" hidden="1"/>
    <cellStyle name="Lien hypertexte" xfId="2445" builtinId="8" hidden="1"/>
    <cellStyle name="Lien hypertexte" xfId="2447" builtinId="8" hidden="1"/>
    <cellStyle name="Lien hypertexte" xfId="2449" builtinId="8" hidden="1"/>
    <cellStyle name="Lien hypertexte" xfId="2451" builtinId="8" hidden="1"/>
    <cellStyle name="Lien hypertexte" xfId="2453" builtinId="8" hidden="1"/>
    <cellStyle name="Lien hypertexte" xfId="2455" builtinId="8" hidden="1"/>
    <cellStyle name="Lien hypertexte" xfId="2457" builtinId="8" hidden="1"/>
    <cellStyle name="Lien hypertexte" xfId="2459" builtinId="8" hidden="1"/>
    <cellStyle name="Lien hypertexte" xfId="2461" builtinId="8" hidden="1"/>
    <cellStyle name="Lien hypertexte" xfId="2463" builtinId="8" hidden="1"/>
    <cellStyle name="Lien hypertexte" xfId="2465" builtinId="8" hidden="1"/>
    <cellStyle name="Lien hypertexte" xfId="2467" builtinId="8" hidden="1"/>
    <cellStyle name="Lien hypertexte" xfId="2469" builtinId="8" hidden="1"/>
    <cellStyle name="Lien hypertexte" xfId="2471" builtinId="8" hidden="1"/>
    <cellStyle name="Lien hypertexte" xfId="2473" builtinId="8" hidden="1"/>
    <cellStyle name="Lien hypertexte" xfId="2475"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Lien hypertexte visité" xfId="272" builtinId="9" hidden="1"/>
    <cellStyle name="Lien hypertexte visité" xfId="274" builtinId="9" hidden="1"/>
    <cellStyle name="Lien hypertexte visité" xfId="276" builtinId="9" hidden="1"/>
    <cellStyle name="Lien hypertexte visité" xfId="278" builtinId="9" hidden="1"/>
    <cellStyle name="Lien hypertexte visité" xfId="280" builtinId="9" hidden="1"/>
    <cellStyle name="Lien hypertexte visité" xfId="282" builtinId="9" hidden="1"/>
    <cellStyle name="Lien hypertexte visité" xfId="284" builtinId="9" hidden="1"/>
    <cellStyle name="Lien hypertexte visité" xfId="286" builtinId="9" hidden="1"/>
    <cellStyle name="Lien hypertexte visité" xfId="288" builtinId="9" hidden="1"/>
    <cellStyle name="Lien hypertexte visité" xfId="290" builtinId="9" hidden="1"/>
    <cellStyle name="Lien hypertexte visité" xfId="292" builtinId="9" hidden="1"/>
    <cellStyle name="Lien hypertexte visité" xfId="294" builtinId="9" hidden="1"/>
    <cellStyle name="Lien hypertexte visité" xfId="296" builtinId="9" hidden="1"/>
    <cellStyle name="Lien hypertexte visité" xfId="298" builtinId="9" hidden="1"/>
    <cellStyle name="Lien hypertexte visité" xfId="300" builtinId="9" hidden="1"/>
    <cellStyle name="Lien hypertexte visité" xfId="302" builtinId="9" hidden="1"/>
    <cellStyle name="Lien hypertexte visité" xfId="304" builtinId="9" hidden="1"/>
    <cellStyle name="Lien hypertexte visité" xfId="306" builtinId="9" hidden="1"/>
    <cellStyle name="Lien hypertexte visité" xfId="308" builtinId="9" hidden="1"/>
    <cellStyle name="Lien hypertexte visité" xfId="310" builtinId="9" hidden="1"/>
    <cellStyle name="Lien hypertexte visité" xfId="312" builtinId="9" hidden="1"/>
    <cellStyle name="Lien hypertexte visité" xfId="314" builtinId="9" hidden="1"/>
    <cellStyle name="Lien hypertexte visité" xfId="316" builtinId="9" hidden="1"/>
    <cellStyle name="Lien hypertexte visité" xfId="318" builtinId="9" hidden="1"/>
    <cellStyle name="Lien hypertexte visité" xfId="320" builtinId="9" hidden="1"/>
    <cellStyle name="Lien hypertexte visité" xfId="322" builtinId="9" hidden="1"/>
    <cellStyle name="Lien hypertexte visité" xfId="324" builtinId="9" hidden="1"/>
    <cellStyle name="Lien hypertexte visité" xfId="326" builtinId="9" hidden="1"/>
    <cellStyle name="Lien hypertexte visité" xfId="328" builtinId="9" hidden="1"/>
    <cellStyle name="Lien hypertexte visité" xfId="330" builtinId="9" hidden="1"/>
    <cellStyle name="Lien hypertexte visité" xfId="332" builtinId="9" hidden="1"/>
    <cellStyle name="Lien hypertexte visité" xfId="334" builtinId="9" hidden="1"/>
    <cellStyle name="Lien hypertexte visité" xfId="336" builtinId="9" hidden="1"/>
    <cellStyle name="Lien hypertexte visité" xfId="338" builtinId="9" hidden="1"/>
    <cellStyle name="Lien hypertexte visité" xfId="340" builtinId="9" hidden="1"/>
    <cellStyle name="Lien hypertexte visité" xfId="342" builtinId="9" hidden="1"/>
    <cellStyle name="Lien hypertexte visité" xfId="344" builtinId="9" hidden="1"/>
    <cellStyle name="Lien hypertexte visité" xfId="346" builtinId="9" hidden="1"/>
    <cellStyle name="Lien hypertexte visité" xfId="348" builtinId="9" hidden="1"/>
    <cellStyle name="Lien hypertexte visité" xfId="350" builtinId="9" hidden="1"/>
    <cellStyle name="Lien hypertexte visité" xfId="352" builtinId="9" hidden="1"/>
    <cellStyle name="Lien hypertexte visité" xfId="354" builtinId="9" hidden="1"/>
    <cellStyle name="Lien hypertexte visité" xfId="356" builtinId="9" hidden="1"/>
    <cellStyle name="Lien hypertexte visité" xfId="358" builtinId="9" hidden="1"/>
    <cellStyle name="Lien hypertexte visité" xfId="360" builtinId="9" hidden="1"/>
    <cellStyle name="Lien hypertexte visité" xfId="362" builtinId="9" hidden="1"/>
    <cellStyle name="Lien hypertexte visité" xfId="364" builtinId="9" hidden="1"/>
    <cellStyle name="Lien hypertexte visité" xfId="366" builtinId="9" hidden="1"/>
    <cellStyle name="Lien hypertexte visité" xfId="368" builtinId="9" hidden="1"/>
    <cellStyle name="Lien hypertexte visité" xfId="370" builtinId="9" hidden="1"/>
    <cellStyle name="Lien hypertexte visité" xfId="372" builtinId="9" hidden="1"/>
    <cellStyle name="Lien hypertexte visité" xfId="374" builtinId="9" hidden="1"/>
    <cellStyle name="Lien hypertexte visité" xfId="376" builtinId="9" hidden="1"/>
    <cellStyle name="Lien hypertexte visité" xfId="378" builtinId="9" hidden="1"/>
    <cellStyle name="Lien hypertexte visité" xfId="380" builtinId="9" hidden="1"/>
    <cellStyle name="Lien hypertexte visité" xfId="382" builtinId="9" hidden="1"/>
    <cellStyle name="Lien hypertexte visité" xfId="384" builtinId="9" hidden="1"/>
    <cellStyle name="Lien hypertexte visité" xfId="386" builtinId="9" hidden="1"/>
    <cellStyle name="Lien hypertexte visité" xfId="388" builtinId="9" hidden="1"/>
    <cellStyle name="Lien hypertexte visité" xfId="390" builtinId="9" hidden="1"/>
    <cellStyle name="Lien hypertexte visité" xfId="392" builtinId="9" hidden="1"/>
    <cellStyle name="Lien hypertexte visité" xfId="394" builtinId="9" hidden="1"/>
    <cellStyle name="Lien hypertexte visité" xfId="396" builtinId="9" hidden="1"/>
    <cellStyle name="Lien hypertexte visité" xfId="398" builtinId="9" hidden="1"/>
    <cellStyle name="Lien hypertexte visité" xfId="400" builtinId="9" hidden="1"/>
    <cellStyle name="Lien hypertexte visité" xfId="402" builtinId="9" hidden="1"/>
    <cellStyle name="Lien hypertexte visité" xfId="404" builtinId="9" hidden="1"/>
    <cellStyle name="Lien hypertexte visité" xfId="406" builtinId="9" hidden="1"/>
    <cellStyle name="Lien hypertexte visité" xfId="408" builtinId="9" hidden="1"/>
    <cellStyle name="Lien hypertexte visité" xfId="410" builtinId="9" hidden="1"/>
    <cellStyle name="Lien hypertexte visité" xfId="412" builtinId="9" hidden="1"/>
    <cellStyle name="Lien hypertexte visité" xfId="414" builtinId="9" hidden="1"/>
    <cellStyle name="Lien hypertexte visité" xfId="416" builtinId="9" hidden="1"/>
    <cellStyle name="Lien hypertexte visité" xfId="418" builtinId="9" hidden="1"/>
    <cellStyle name="Lien hypertexte visité" xfId="420" builtinId="9" hidden="1"/>
    <cellStyle name="Lien hypertexte visité" xfId="422" builtinId="9" hidden="1"/>
    <cellStyle name="Lien hypertexte visité" xfId="424" builtinId="9" hidden="1"/>
    <cellStyle name="Lien hypertexte visité" xfId="426" builtinId="9" hidden="1"/>
    <cellStyle name="Lien hypertexte visité" xfId="428" builtinId="9" hidden="1"/>
    <cellStyle name="Lien hypertexte visité" xfId="430" builtinId="9" hidden="1"/>
    <cellStyle name="Lien hypertexte visité" xfId="432" builtinId="9" hidden="1"/>
    <cellStyle name="Lien hypertexte visité" xfId="434" builtinId="9" hidden="1"/>
    <cellStyle name="Lien hypertexte visité" xfId="436" builtinId="9" hidden="1"/>
    <cellStyle name="Lien hypertexte visité" xfId="438" builtinId="9" hidden="1"/>
    <cellStyle name="Lien hypertexte visité" xfId="440" builtinId="9" hidden="1"/>
    <cellStyle name="Lien hypertexte visité" xfId="442" builtinId="9" hidden="1"/>
    <cellStyle name="Lien hypertexte visité" xfId="444" builtinId="9" hidden="1"/>
    <cellStyle name="Lien hypertexte visité" xfId="446" builtinId="9" hidden="1"/>
    <cellStyle name="Lien hypertexte visité" xfId="448" builtinId="9" hidden="1"/>
    <cellStyle name="Lien hypertexte visité" xfId="450" builtinId="9" hidden="1"/>
    <cellStyle name="Lien hypertexte visité" xfId="452" builtinId="9" hidden="1"/>
    <cellStyle name="Lien hypertexte visité" xfId="454" builtinId="9" hidden="1"/>
    <cellStyle name="Lien hypertexte visité" xfId="456" builtinId="9" hidden="1"/>
    <cellStyle name="Lien hypertexte visité" xfId="458" builtinId="9" hidden="1"/>
    <cellStyle name="Lien hypertexte visité" xfId="460" builtinId="9" hidden="1"/>
    <cellStyle name="Lien hypertexte visité" xfId="462" builtinId="9" hidden="1"/>
    <cellStyle name="Lien hypertexte visité" xfId="464" builtinId="9" hidden="1"/>
    <cellStyle name="Lien hypertexte visité" xfId="466" builtinId="9" hidden="1"/>
    <cellStyle name="Lien hypertexte visité" xfId="468" builtinId="9" hidden="1"/>
    <cellStyle name="Lien hypertexte visité" xfId="470" builtinId="9" hidden="1"/>
    <cellStyle name="Lien hypertexte visité" xfId="472" builtinId="9" hidden="1"/>
    <cellStyle name="Lien hypertexte visité" xfId="474" builtinId="9" hidden="1"/>
    <cellStyle name="Lien hypertexte visité" xfId="476" builtinId="9" hidden="1"/>
    <cellStyle name="Lien hypertexte visité" xfId="478" builtinId="9" hidden="1"/>
    <cellStyle name="Lien hypertexte visité" xfId="480" builtinId="9" hidden="1"/>
    <cellStyle name="Lien hypertexte visité" xfId="482" builtinId="9" hidden="1"/>
    <cellStyle name="Lien hypertexte visité" xfId="484" builtinId="9" hidden="1"/>
    <cellStyle name="Lien hypertexte visité" xfId="486" builtinId="9" hidden="1"/>
    <cellStyle name="Lien hypertexte visité" xfId="488" builtinId="9" hidden="1"/>
    <cellStyle name="Lien hypertexte visité" xfId="490" builtinId="9" hidden="1"/>
    <cellStyle name="Lien hypertexte visité" xfId="492" builtinId="9" hidden="1"/>
    <cellStyle name="Lien hypertexte visité" xfId="494" builtinId="9" hidden="1"/>
    <cellStyle name="Lien hypertexte visité" xfId="496" builtinId="9" hidden="1"/>
    <cellStyle name="Lien hypertexte visité" xfId="498" builtinId="9" hidden="1"/>
    <cellStyle name="Lien hypertexte visité" xfId="500" builtinId="9" hidden="1"/>
    <cellStyle name="Lien hypertexte visité" xfId="502" builtinId="9" hidden="1"/>
    <cellStyle name="Lien hypertexte visité" xfId="504" builtinId="9" hidden="1"/>
    <cellStyle name="Lien hypertexte visité" xfId="506" builtinId="9" hidden="1"/>
    <cellStyle name="Lien hypertexte visité" xfId="508" builtinId="9" hidden="1"/>
    <cellStyle name="Lien hypertexte visité" xfId="510" builtinId="9" hidden="1"/>
    <cellStyle name="Lien hypertexte visité" xfId="512" builtinId="9" hidden="1"/>
    <cellStyle name="Lien hypertexte visité" xfId="514" builtinId="9" hidden="1"/>
    <cellStyle name="Lien hypertexte visité" xfId="516" builtinId="9" hidden="1"/>
    <cellStyle name="Lien hypertexte visité" xfId="518" builtinId="9" hidden="1"/>
    <cellStyle name="Lien hypertexte visité" xfId="520" builtinId="9" hidden="1"/>
    <cellStyle name="Lien hypertexte visité" xfId="522" builtinId="9" hidden="1"/>
    <cellStyle name="Lien hypertexte visité" xfId="524" builtinId="9" hidden="1"/>
    <cellStyle name="Lien hypertexte visité" xfId="526" builtinId="9" hidden="1"/>
    <cellStyle name="Lien hypertexte visité" xfId="528" builtinId="9" hidden="1"/>
    <cellStyle name="Lien hypertexte visité" xfId="530" builtinId="9" hidden="1"/>
    <cellStyle name="Lien hypertexte visité" xfId="532" builtinId="9" hidden="1"/>
    <cellStyle name="Lien hypertexte visité" xfId="534" builtinId="9" hidden="1"/>
    <cellStyle name="Lien hypertexte visité" xfId="536" builtinId="9" hidden="1"/>
    <cellStyle name="Lien hypertexte visité" xfId="538" builtinId="9" hidden="1"/>
    <cellStyle name="Lien hypertexte visité" xfId="540" builtinId="9" hidden="1"/>
    <cellStyle name="Lien hypertexte visité" xfId="542" builtinId="9" hidden="1"/>
    <cellStyle name="Lien hypertexte visité" xfId="544" builtinId="9" hidden="1"/>
    <cellStyle name="Lien hypertexte visité" xfId="546" builtinId="9" hidden="1"/>
    <cellStyle name="Lien hypertexte visité" xfId="548" builtinId="9" hidden="1"/>
    <cellStyle name="Lien hypertexte visité" xfId="550" builtinId="9" hidden="1"/>
    <cellStyle name="Lien hypertexte visité" xfId="552" builtinId="9" hidden="1"/>
    <cellStyle name="Lien hypertexte visité" xfId="554" builtinId="9" hidden="1"/>
    <cellStyle name="Lien hypertexte visité" xfId="556" builtinId="9" hidden="1"/>
    <cellStyle name="Lien hypertexte visité" xfId="558" builtinId="9" hidden="1"/>
    <cellStyle name="Lien hypertexte visité" xfId="560" builtinId="9" hidden="1"/>
    <cellStyle name="Lien hypertexte visité" xfId="562" builtinId="9" hidden="1"/>
    <cellStyle name="Lien hypertexte visité" xfId="564" builtinId="9" hidden="1"/>
    <cellStyle name="Lien hypertexte visité" xfId="566" builtinId="9" hidden="1"/>
    <cellStyle name="Lien hypertexte visité" xfId="568" builtinId="9" hidden="1"/>
    <cellStyle name="Lien hypertexte visité" xfId="570" builtinId="9" hidden="1"/>
    <cellStyle name="Lien hypertexte visité" xfId="572" builtinId="9" hidden="1"/>
    <cellStyle name="Lien hypertexte visité" xfId="574" builtinId="9" hidden="1"/>
    <cellStyle name="Lien hypertexte visité" xfId="576" builtinId="9" hidden="1"/>
    <cellStyle name="Lien hypertexte visité" xfId="578" builtinId="9" hidden="1"/>
    <cellStyle name="Lien hypertexte visité" xfId="580" builtinId="9" hidden="1"/>
    <cellStyle name="Lien hypertexte visité" xfId="582" builtinId="9" hidden="1"/>
    <cellStyle name="Lien hypertexte visité" xfId="584" builtinId="9" hidden="1"/>
    <cellStyle name="Lien hypertexte visité" xfId="586" builtinId="9" hidden="1"/>
    <cellStyle name="Lien hypertexte visité" xfId="588" builtinId="9" hidden="1"/>
    <cellStyle name="Lien hypertexte visité" xfId="590" builtinId="9" hidden="1"/>
    <cellStyle name="Lien hypertexte visité" xfId="592" builtinId="9" hidden="1"/>
    <cellStyle name="Lien hypertexte visité" xfId="594" builtinId="9" hidden="1"/>
    <cellStyle name="Lien hypertexte visité" xfId="596" builtinId="9" hidden="1"/>
    <cellStyle name="Lien hypertexte visité" xfId="598" builtinId="9" hidden="1"/>
    <cellStyle name="Lien hypertexte visité" xfId="600" builtinId="9" hidden="1"/>
    <cellStyle name="Lien hypertexte visité" xfId="602" builtinId="9" hidden="1"/>
    <cellStyle name="Lien hypertexte visité" xfId="604" builtinId="9" hidden="1"/>
    <cellStyle name="Lien hypertexte visité" xfId="606" builtinId="9" hidden="1"/>
    <cellStyle name="Lien hypertexte visité" xfId="608" builtinId="9" hidden="1"/>
    <cellStyle name="Lien hypertexte visité" xfId="610" builtinId="9" hidden="1"/>
    <cellStyle name="Lien hypertexte visité" xfId="612" builtinId="9" hidden="1"/>
    <cellStyle name="Lien hypertexte visité" xfId="614" builtinId="9" hidden="1"/>
    <cellStyle name="Lien hypertexte visité" xfId="616" builtinId="9" hidden="1"/>
    <cellStyle name="Lien hypertexte visité" xfId="618" builtinId="9" hidden="1"/>
    <cellStyle name="Lien hypertexte visité" xfId="620" builtinId="9" hidden="1"/>
    <cellStyle name="Lien hypertexte visité" xfId="622" builtinId="9" hidden="1"/>
    <cellStyle name="Lien hypertexte visité" xfId="624" builtinId="9" hidden="1"/>
    <cellStyle name="Lien hypertexte visité" xfId="626" builtinId="9" hidden="1"/>
    <cellStyle name="Lien hypertexte visité" xfId="628" builtinId="9" hidden="1"/>
    <cellStyle name="Lien hypertexte visité" xfId="630" builtinId="9" hidden="1"/>
    <cellStyle name="Lien hypertexte visité" xfId="632" builtinId="9" hidden="1"/>
    <cellStyle name="Lien hypertexte visité" xfId="634" builtinId="9" hidden="1"/>
    <cellStyle name="Lien hypertexte visité" xfId="636" builtinId="9" hidden="1"/>
    <cellStyle name="Lien hypertexte visité" xfId="638" builtinId="9" hidden="1"/>
    <cellStyle name="Lien hypertexte visité" xfId="640" builtinId="9" hidden="1"/>
    <cellStyle name="Lien hypertexte visité" xfId="642" builtinId="9" hidden="1"/>
    <cellStyle name="Lien hypertexte visité" xfId="644" builtinId="9" hidden="1"/>
    <cellStyle name="Lien hypertexte visité" xfId="646" builtinId="9" hidden="1"/>
    <cellStyle name="Lien hypertexte visité" xfId="648" builtinId="9" hidden="1"/>
    <cellStyle name="Lien hypertexte visité" xfId="650" builtinId="9" hidden="1"/>
    <cellStyle name="Lien hypertexte visité" xfId="652" builtinId="9" hidden="1"/>
    <cellStyle name="Lien hypertexte visité" xfId="654" builtinId="9" hidden="1"/>
    <cellStyle name="Lien hypertexte visité" xfId="656" builtinId="9" hidden="1"/>
    <cellStyle name="Lien hypertexte visité" xfId="658" builtinId="9" hidden="1"/>
    <cellStyle name="Lien hypertexte visité" xfId="660" builtinId="9" hidden="1"/>
    <cellStyle name="Lien hypertexte visité" xfId="662" builtinId="9" hidden="1"/>
    <cellStyle name="Lien hypertexte visité" xfId="664" builtinId="9" hidden="1"/>
    <cellStyle name="Lien hypertexte visité" xfId="666" builtinId="9" hidden="1"/>
    <cellStyle name="Lien hypertexte visité" xfId="668" builtinId="9" hidden="1"/>
    <cellStyle name="Lien hypertexte visité" xfId="670" builtinId="9" hidden="1"/>
    <cellStyle name="Lien hypertexte visité" xfId="672" builtinId="9" hidden="1"/>
    <cellStyle name="Lien hypertexte visité" xfId="674" builtinId="9" hidden="1"/>
    <cellStyle name="Lien hypertexte visité" xfId="676" builtinId="9" hidden="1"/>
    <cellStyle name="Lien hypertexte visité" xfId="678" builtinId="9" hidden="1"/>
    <cellStyle name="Lien hypertexte visité" xfId="680" builtinId="9" hidden="1"/>
    <cellStyle name="Lien hypertexte visité" xfId="682" builtinId="9" hidden="1"/>
    <cellStyle name="Lien hypertexte visité" xfId="684" builtinId="9" hidden="1"/>
    <cellStyle name="Lien hypertexte visité" xfId="686" builtinId="9" hidden="1"/>
    <cellStyle name="Lien hypertexte visité" xfId="688" builtinId="9" hidden="1"/>
    <cellStyle name="Lien hypertexte visité" xfId="690" builtinId="9" hidden="1"/>
    <cellStyle name="Lien hypertexte visité" xfId="692" builtinId="9" hidden="1"/>
    <cellStyle name="Lien hypertexte visité" xfId="694" builtinId="9" hidden="1"/>
    <cellStyle name="Lien hypertexte visité" xfId="696" builtinId="9" hidden="1"/>
    <cellStyle name="Lien hypertexte visité" xfId="698" builtinId="9" hidden="1"/>
    <cellStyle name="Lien hypertexte visité" xfId="700" builtinId="9" hidden="1"/>
    <cellStyle name="Lien hypertexte visité" xfId="702" builtinId="9" hidden="1"/>
    <cellStyle name="Lien hypertexte visité" xfId="704" builtinId="9" hidden="1"/>
    <cellStyle name="Lien hypertexte visité" xfId="706" builtinId="9" hidden="1"/>
    <cellStyle name="Lien hypertexte visité" xfId="708" builtinId="9" hidden="1"/>
    <cellStyle name="Lien hypertexte visité" xfId="710" builtinId="9" hidden="1"/>
    <cellStyle name="Lien hypertexte visité" xfId="712" builtinId="9" hidden="1"/>
    <cellStyle name="Lien hypertexte visité" xfId="714" builtinId="9" hidden="1"/>
    <cellStyle name="Lien hypertexte visité" xfId="716" builtinId="9" hidden="1"/>
    <cellStyle name="Lien hypertexte visité" xfId="718" builtinId="9" hidden="1"/>
    <cellStyle name="Lien hypertexte visité" xfId="720" builtinId="9" hidden="1"/>
    <cellStyle name="Lien hypertexte visité" xfId="722" builtinId="9" hidden="1"/>
    <cellStyle name="Lien hypertexte visité" xfId="724" builtinId="9" hidden="1"/>
    <cellStyle name="Lien hypertexte visité" xfId="726" builtinId="9" hidden="1"/>
    <cellStyle name="Lien hypertexte visité" xfId="728" builtinId="9" hidden="1"/>
    <cellStyle name="Lien hypertexte visité" xfId="730" builtinId="9" hidden="1"/>
    <cellStyle name="Lien hypertexte visité" xfId="732" builtinId="9" hidden="1"/>
    <cellStyle name="Lien hypertexte visité" xfId="734" builtinId="9" hidden="1"/>
    <cellStyle name="Lien hypertexte visité" xfId="736" builtinId="9" hidden="1"/>
    <cellStyle name="Lien hypertexte visité" xfId="738" builtinId="9" hidden="1"/>
    <cellStyle name="Lien hypertexte visité" xfId="740" builtinId="9" hidden="1"/>
    <cellStyle name="Lien hypertexte visité" xfId="742" builtinId="9" hidden="1"/>
    <cellStyle name="Lien hypertexte visité" xfId="744" builtinId="9" hidden="1"/>
    <cellStyle name="Lien hypertexte visité" xfId="746" builtinId="9" hidden="1"/>
    <cellStyle name="Lien hypertexte visité" xfId="748" builtinId="9" hidden="1"/>
    <cellStyle name="Lien hypertexte visité" xfId="750" builtinId="9" hidden="1"/>
    <cellStyle name="Lien hypertexte visité" xfId="752" builtinId="9" hidden="1"/>
    <cellStyle name="Lien hypertexte visité" xfId="754" builtinId="9" hidden="1"/>
    <cellStyle name="Lien hypertexte visité" xfId="756" builtinId="9" hidden="1"/>
    <cellStyle name="Lien hypertexte visité" xfId="758" builtinId="9" hidden="1"/>
    <cellStyle name="Lien hypertexte visité" xfId="760" builtinId="9" hidden="1"/>
    <cellStyle name="Lien hypertexte visité" xfId="762" builtinId="9" hidden="1"/>
    <cellStyle name="Lien hypertexte visité" xfId="764" builtinId="9" hidden="1"/>
    <cellStyle name="Lien hypertexte visité" xfId="766" builtinId="9" hidden="1"/>
    <cellStyle name="Lien hypertexte visité" xfId="768" builtinId="9" hidden="1"/>
    <cellStyle name="Lien hypertexte visité" xfId="770" builtinId="9" hidden="1"/>
    <cellStyle name="Lien hypertexte visité" xfId="772" builtinId="9" hidden="1"/>
    <cellStyle name="Lien hypertexte visité" xfId="774" builtinId="9" hidden="1"/>
    <cellStyle name="Lien hypertexte visité" xfId="776" builtinId="9" hidden="1"/>
    <cellStyle name="Lien hypertexte visité" xfId="778" builtinId="9" hidden="1"/>
    <cellStyle name="Lien hypertexte visité" xfId="780" builtinId="9" hidden="1"/>
    <cellStyle name="Lien hypertexte visité" xfId="782" builtinId="9" hidden="1"/>
    <cellStyle name="Lien hypertexte visité" xfId="784" builtinId="9" hidden="1"/>
    <cellStyle name="Lien hypertexte visité" xfId="786" builtinId="9" hidden="1"/>
    <cellStyle name="Lien hypertexte visité" xfId="788" builtinId="9" hidden="1"/>
    <cellStyle name="Lien hypertexte visité" xfId="790" builtinId="9" hidden="1"/>
    <cellStyle name="Lien hypertexte visité" xfId="792" builtinId="9" hidden="1"/>
    <cellStyle name="Lien hypertexte visité" xfId="794" builtinId="9" hidden="1"/>
    <cellStyle name="Lien hypertexte visité" xfId="796" builtinId="9" hidden="1"/>
    <cellStyle name="Lien hypertexte visité" xfId="798" builtinId="9" hidden="1"/>
    <cellStyle name="Lien hypertexte visité" xfId="800" builtinId="9" hidden="1"/>
    <cellStyle name="Lien hypertexte visité" xfId="802" builtinId="9" hidden="1"/>
    <cellStyle name="Lien hypertexte visité" xfId="804" builtinId="9" hidden="1"/>
    <cellStyle name="Lien hypertexte visité" xfId="806" builtinId="9" hidden="1"/>
    <cellStyle name="Lien hypertexte visité" xfId="808" builtinId="9" hidden="1"/>
    <cellStyle name="Lien hypertexte visité" xfId="810" builtinId="9" hidden="1"/>
    <cellStyle name="Lien hypertexte visité" xfId="812" builtinId="9" hidden="1"/>
    <cellStyle name="Lien hypertexte visité" xfId="814" builtinId="9" hidden="1"/>
    <cellStyle name="Lien hypertexte visité" xfId="816" builtinId="9" hidden="1"/>
    <cellStyle name="Lien hypertexte visité" xfId="818" builtinId="9" hidden="1"/>
    <cellStyle name="Lien hypertexte visité" xfId="820" builtinId="9" hidden="1"/>
    <cellStyle name="Lien hypertexte visité" xfId="822" builtinId="9" hidden="1"/>
    <cellStyle name="Lien hypertexte visité" xfId="824" builtinId="9" hidden="1"/>
    <cellStyle name="Lien hypertexte visité" xfId="826" builtinId="9" hidden="1"/>
    <cellStyle name="Lien hypertexte visité" xfId="828" builtinId="9" hidden="1"/>
    <cellStyle name="Lien hypertexte visité" xfId="830" builtinId="9" hidden="1"/>
    <cellStyle name="Lien hypertexte visité" xfId="832" builtinId="9" hidden="1"/>
    <cellStyle name="Lien hypertexte visité" xfId="834" builtinId="9" hidden="1"/>
    <cellStyle name="Lien hypertexte visité" xfId="836" builtinId="9" hidden="1"/>
    <cellStyle name="Lien hypertexte visité" xfId="838" builtinId="9" hidden="1"/>
    <cellStyle name="Lien hypertexte visité" xfId="840" builtinId="9" hidden="1"/>
    <cellStyle name="Lien hypertexte visité" xfId="842" builtinId="9" hidden="1"/>
    <cellStyle name="Lien hypertexte visité" xfId="844" builtinId="9" hidden="1"/>
    <cellStyle name="Lien hypertexte visité" xfId="846" builtinId="9" hidden="1"/>
    <cellStyle name="Lien hypertexte visité" xfId="848" builtinId="9" hidden="1"/>
    <cellStyle name="Lien hypertexte visité" xfId="850" builtinId="9" hidden="1"/>
    <cellStyle name="Lien hypertexte visité" xfId="852" builtinId="9" hidden="1"/>
    <cellStyle name="Lien hypertexte visité" xfId="854" builtinId="9" hidden="1"/>
    <cellStyle name="Lien hypertexte visité" xfId="856" builtinId="9" hidden="1"/>
    <cellStyle name="Lien hypertexte visité" xfId="858" builtinId="9" hidden="1"/>
    <cellStyle name="Lien hypertexte visité" xfId="860" builtinId="9" hidden="1"/>
    <cellStyle name="Lien hypertexte visité" xfId="862" builtinId="9" hidden="1"/>
    <cellStyle name="Lien hypertexte visité" xfId="864" builtinId="9" hidden="1"/>
    <cellStyle name="Lien hypertexte visité" xfId="866" builtinId="9" hidden="1"/>
    <cellStyle name="Lien hypertexte visité" xfId="868" builtinId="9" hidden="1"/>
    <cellStyle name="Lien hypertexte visité" xfId="870" builtinId="9" hidden="1"/>
    <cellStyle name="Lien hypertexte visité" xfId="872" builtinId="9" hidden="1"/>
    <cellStyle name="Lien hypertexte visité" xfId="874" builtinId="9" hidden="1"/>
    <cellStyle name="Lien hypertexte visité" xfId="876" builtinId="9" hidden="1"/>
    <cellStyle name="Lien hypertexte visité" xfId="878" builtinId="9" hidden="1"/>
    <cellStyle name="Lien hypertexte visité" xfId="880" builtinId="9" hidden="1"/>
    <cellStyle name="Lien hypertexte visité" xfId="882" builtinId="9" hidden="1"/>
    <cellStyle name="Lien hypertexte visité" xfId="884" builtinId="9" hidden="1"/>
    <cellStyle name="Lien hypertexte visité" xfId="886" builtinId="9" hidden="1"/>
    <cellStyle name="Lien hypertexte visité" xfId="888" builtinId="9" hidden="1"/>
    <cellStyle name="Lien hypertexte visité" xfId="890" builtinId="9" hidden="1"/>
    <cellStyle name="Lien hypertexte visité" xfId="892" builtinId="9" hidden="1"/>
    <cellStyle name="Lien hypertexte visité" xfId="894" builtinId="9" hidden="1"/>
    <cellStyle name="Lien hypertexte visité" xfId="896" builtinId="9" hidden="1"/>
    <cellStyle name="Lien hypertexte visité" xfId="898" builtinId="9" hidden="1"/>
    <cellStyle name="Lien hypertexte visité" xfId="900" builtinId="9" hidden="1"/>
    <cellStyle name="Lien hypertexte visité" xfId="902" builtinId="9" hidden="1"/>
    <cellStyle name="Lien hypertexte visité" xfId="904" builtinId="9" hidden="1"/>
    <cellStyle name="Lien hypertexte visité" xfId="906" builtinId="9" hidden="1"/>
    <cellStyle name="Lien hypertexte visité" xfId="908" builtinId="9" hidden="1"/>
    <cellStyle name="Lien hypertexte visité" xfId="910" builtinId="9" hidden="1"/>
    <cellStyle name="Lien hypertexte visité" xfId="912" builtinId="9" hidden="1"/>
    <cellStyle name="Lien hypertexte visité" xfId="914" builtinId="9" hidden="1"/>
    <cellStyle name="Lien hypertexte visité" xfId="916" builtinId="9" hidden="1"/>
    <cellStyle name="Lien hypertexte visité" xfId="918" builtinId="9" hidden="1"/>
    <cellStyle name="Lien hypertexte visité" xfId="920" builtinId="9" hidden="1"/>
    <cellStyle name="Lien hypertexte visité" xfId="922" builtinId="9" hidden="1"/>
    <cellStyle name="Lien hypertexte visité" xfId="924" builtinId="9" hidden="1"/>
    <cellStyle name="Lien hypertexte visité" xfId="926" builtinId="9" hidden="1"/>
    <cellStyle name="Lien hypertexte visité" xfId="928" builtinId="9" hidden="1"/>
    <cellStyle name="Lien hypertexte visité" xfId="930" builtinId="9" hidden="1"/>
    <cellStyle name="Lien hypertexte visité" xfId="932" builtinId="9" hidden="1"/>
    <cellStyle name="Lien hypertexte visité" xfId="934" builtinId="9" hidden="1"/>
    <cellStyle name="Lien hypertexte visité" xfId="936" builtinId="9" hidden="1"/>
    <cellStyle name="Lien hypertexte visité" xfId="938" builtinId="9" hidden="1"/>
    <cellStyle name="Lien hypertexte visité" xfId="940" builtinId="9" hidden="1"/>
    <cellStyle name="Lien hypertexte visité" xfId="942" builtinId="9" hidden="1"/>
    <cellStyle name="Lien hypertexte visité" xfId="944" builtinId="9" hidden="1"/>
    <cellStyle name="Lien hypertexte visité" xfId="946" builtinId="9" hidden="1"/>
    <cellStyle name="Lien hypertexte visité" xfId="948" builtinId="9" hidden="1"/>
    <cellStyle name="Lien hypertexte visité" xfId="950" builtinId="9" hidden="1"/>
    <cellStyle name="Lien hypertexte visité" xfId="952" builtinId="9" hidden="1"/>
    <cellStyle name="Lien hypertexte visité" xfId="954" builtinId="9" hidden="1"/>
    <cellStyle name="Lien hypertexte visité" xfId="956" builtinId="9" hidden="1"/>
    <cellStyle name="Lien hypertexte visité" xfId="958" builtinId="9" hidden="1"/>
    <cellStyle name="Lien hypertexte visité" xfId="960" builtinId="9" hidden="1"/>
    <cellStyle name="Lien hypertexte visité" xfId="962" builtinId="9" hidden="1"/>
    <cellStyle name="Lien hypertexte visité" xfId="964" builtinId="9" hidden="1"/>
    <cellStyle name="Lien hypertexte visité" xfId="966" builtinId="9" hidden="1"/>
    <cellStyle name="Lien hypertexte visité" xfId="968" builtinId="9" hidden="1"/>
    <cellStyle name="Lien hypertexte visité" xfId="970" builtinId="9" hidden="1"/>
    <cellStyle name="Lien hypertexte visité" xfId="972" builtinId="9" hidden="1"/>
    <cellStyle name="Lien hypertexte visité" xfId="974" builtinId="9" hidden="1"/>
    <cellStyle name="Lien hypertexte visité" xfId="976" builtinId="9" hidden="1"/>
    <cellStyle name="Lien hypertexte visité" xfId="978" builtinId="9" hidden="1"/>
    <cellStyle name="Lien hypertexte visité" xfId="980" builtinId="9" hidden="1"/>
    <cellStyle name="Lien hypertexte visité" xfId="982" builtinId="9" hidden="1"/>
    <cellStyle name="Lien hypertexte visité" xfId="984" builtinId="9" hidden="1"/>
    <cellStyle name="Lien hypertexte visité" xfId="986" builtinId="9" hidden="1"/>
    <cellStyle name="Lien hypertexte visité" xfId="988" builtinId="9" hidden="1"/>
    <cellStyle name="Lien hypertexte visité" xfId="990" builtinId="9" hidden="1"/>
    <cellStyle name="Lien hypertexte visité" xfId="992" builtinId="9" hidden="1"/>
    <cellStyle name="Lien hypertexte visité" xfId="994" builtinId="9" hidden="1"/>
    <cellStyle name="Lien hypertexte visité" xfId="996" builtinId="9" hidden="1"/>
    <cellStyle name="Lien hypertexte visité" xfId="998" builtinId="9" hidden="1"/>
    <cellStyle name="Lien hypertexte visité" xfId="1000" builtinId="9" hidden="1"/>
    <cellStyle name="Lien hypertexte visité" xfId="1002" builtinId="9" hidden="1"/>
    <cellStyle name="Lien hypertexte visité" xfId="1004" builtinId="9" hidden="1"/>
    <cellStyle name="Lien hypertexte visité" xfId="1006" builtinId="9" hidden="1"/>
    <cellStyle name="Lien hypertexte visité" xfId="1008" builtinId="9" hidden="1"/>
    <cellStyle name="Lien hypertexte visité" xfId="1010" builtinId="9" hidden="1"/>
    <cellStyle name="Lien hypertexte visité" xfId="1012" builtinId="9" hidden="1"/>
    <cellStyle name="Lien hypertexte visité" xfId="1014" builtinId="9" hidden="1"/>
    <cellStyle name="Lien hypertexte visité" xfId="1016" builtinId="9" hidden="1"/>
    <cellStyle name="Lien hypertexte visité" xfId="1018" builtinId="9" hidden="1"/>
    <cellStyle name="Lien hypertexte visité" xfId="1020" builtinId="9" hidden="1"/>
    <cellStyle name="Lien hypertexte visité" xfId="1022" builtinId="9" hidden="1"/>
    <cellStyle name="Lien hypertexte visité" xfId="1024" builtinId="9" hidden="1"/>
    <cellStyle name="Lien hypertexte visité" xfId="1026" builtinId="9" hidden="1"/>
    <cellStyle name="Lien hypertexte visité" xfId="1028" builtinId="9" hidden="1"/>
    <cellStyle name="Lien hypertexte visité" xfId="1030" builtinId="9" hidden="1"/>
    <cellStyle name="Lien hypertexte visité" xfId="1032" builtinId="9" hidden="1"/>
    <cellStyle name="Lien hypertexte visité" xfId="1034" builtinId="9" hidden="1"/>
    <cellStyle name="Lien hypertexte visité" xfId="1036" builtinId="9" hidden="1"/>
    <cellStyle name="Lien hypertexte visité" xfId="1038" builtinId="9" hidden="1"/>
    <cellStyle name="Lien hypertexte visité" xfId="1040" builtinId="9" hidden="1"/>
    <cellStyle name="Lien hypertexte visité" xfId="1042" builtinId="9" hidden="1"/>
    <cellStyle name="Lien hypertexte visité" xfId="1044" builtinId="9" hidden="1"/>
    <cellStyle name="Lien hypertexte visité" xfId="1046" builtinId="9" hidden="1"/>
    <cellStyle name="Lien hypertexte visité" xfId="1048" builtinId="9" hidden="1"/>
    <cellStyle name="Lien hypertexte visité" xfId="1050" builtinId="9" hidden="1"/>
    <cellStyle name="Lien hypertexte visité" xfId="1052" builtinId="9" hidden="1"/>
    <cellStyle name="Lien hypertexte visité" xfId="1054" builtinId="9" hidden="1"/>
    <cellStyle name="Lien hypertexte visité" xfId="1056" builtinId="9" hidden="1"/>
    <cellStyle name="Lien hypertexte visité" xfId="1058" builtinId="9" hidden="1"/>
    <cellStyle name="Lien hypertexte visité" xfId="1060" builtinId="9" hidden="1"/>
    <cellStyle name="Lien hypertexte visité" xfId="1062" builtinId="9" hidden="1"/>
    <cellStyle name="Lien hypertexte visité" xfId="1064" builtinId="9" hidden="1"/>
    <cellStyle name="Lien hypertexte visité" xfId="1066" builtinId="9" hidden="1"/>
    <cellStyle name="Lien hypertexte visité" xfId="1068" builtinId="9" hidden="1"/>
    <cellStyle name="Lien hypertexte visité" xfId="1070" builtinId="9" hidden="1"/>
    <cellStyle name="Lien hypertexte visité" xfId="1072" builtinId="9" hidden="1"/>
    <cellStyle name="Lien hypertexte visité" xfId="1074" builtinId="9" hidden="1"/>
    <cellStyle name="Lien hypertexte visité" xfId="1076" builtinId="9" hidden="1"/>
    <cellStyle name="Lien hypertexte visité" xfId="1078" builtinId="9" hidden="1"/>
    <cellStyle name="Lien hypertexte visité" xfId="1080" builtinId="9" hidden="1"/>
    <cellStyle name="Lien hypertexte visité" xfId="1082" builtinId="9" hidden="1"/>
    <cellStyle name="Lien hypertexte visité" xfId="1084" builtinId="9" hidden="1"/>
    <cellStyle name="Lien hypertexte visité" xfId="1086" builtinId="9" hidden="1"/>
    <cellStyle name="Lien hypertexte visité" xfId="1088" builtinId="9" hidden="1"/>
    <cellStyle name="Lien hypertexte visité" xfId="1090" builtinId="9" hidden="1"/>
    <cellStyle name="Lien hypertexte visité" xfId="1092" builtinId="9" hidden="1"/>
    <cellStyle name="Lien hypertexte visité" xfId="1094" builtinId="9" hidden="1"/>
    <cellStyle name="Lien hypertexte visité" xfId="1096" builtinId="9" hidden="1"/>
    <cellStyle name="Lien hypertexte visité" xfId="1098" builtinId="9" hidden="1"/>
    <cellStyle name="Lien hypertexte visité" xfId="1100" builtinId="9" hidden="1"/>
    <cellStyle name="Lien hypertexte visité" xfId="1102" builtinId="9" hidden="1"/>
    <cellStyle name="Lien hypertexte visité" xfId="1104" builtinId="9" hidden="1"/>
    <cellStyle name="Lien hypertexte visité" xfId="1106" builtinId="9" hidden="1"/>
    <cellStyle name="Lien hypertexte visité" xfId="1108" builtinId="9" hidden="1"/>
    <cellStyle name="Lien hypertexte visité" xfId="1110" builtinId="9" hidden="1"/>
    <cellStyle name="Lien hypertexte visité" xfId="1112" builtinId="9" hidden="1"/>
    <cellStyle name="Lien hypertexte visité" xfId="1114" builtinId="9" hidden="1"/>
    <cellStyle name="Lien hypertexte visité" xfId="1116" builtinId="9" hidden="1"/>
    <cellStyle name="Lien hypertexte visité" xfId="1118" builtinId="9" hidden="1"/>
    <cellStyle name="Lien hypertexte visité" xfId="1120" builtinId="9" hidden="1"/>
    <cellStyle name="Lien hypertexte visité" xfId="1122" builtinId="9" hidden="1"/>
    <cellStyle name="Lien hypertexte visité" xfId="1124" builtinId="9" hidden="1"/>
    <cellStyle name="Lien hypertexte visité" xfId="1126" builtinId="9" hidden="1"/>
    <cellStyle name="Lien hypertexte visité" xfId="1128" builtinId="9" hidden="1"/>
    <cellStyle name="Lien hypertexte visité" xfId="1130" builtinId="9" hidden="1"/>
    <cellStyle name="Lien hypertexte visité" xfId="1132" builtinId="9" hidden="1"/>
    <cellStyle name="Lien hypertexte visité" xfId="1134" builtinId="9" hidden="1"/>
    <cellStyle name="Lien hypertexte visité" xfId="1136" builtinId="9" hidden="1"/>
    <cellStyle name="Lien hypertexte visité" xfId="1138" builtinId="9" hidden="1"/>
    <cellStyle name="Lien hypertexte visité" xfId="1140" builtinId="9" hidden="1"/>
    <cellStyle name="Lien hypertexte visité" xfId="1142" builtinId="9" hidden="1"/>
    <cellStyle name="Lien hypertexte visité" xfId="1144" builtinId="9" hidden="1"/>
    <cellStyle name="Lien hypertexte visité" xfId="1146" builtinId="9" hidden="1"/>
    <cellStyle name="Lien hypertexte visité" xfId="1148" builtinId="9" hidden="1"/>
    <cellStyle name="Lien hypertexte visité" xfId="1150" builtinId="9" hidden="1"/>
    <cellStyle name="Lien hypertexte visité" xfId="1152" builtinId="9" hidden="1"/>
    <cellStyle name="Lien hypertexte visité" xfId="1154" builtinId="9" hidden="1"/>
    <cellStyle name="Lien hypertexte visité" xfId="1156" builtinId="9" hidden="1"/>
    <cellStyle name="Lien hypertexte visité" xfId="1158" builtinId="9" hidden="1"/>
    <cellStyle name="Lien hypertexte visité" xfId="1160" builtinId="9" hidden="1"/>
    <cellStyle name="Lien hypertexte visité" xfId="1162" builtinId="9" hidden="1"/>
    <cellStyle name="Lien hypertexte visité" xfId="1164" builtinId="9" hidden="1"/>
    <cellStyle name="Lien hypertexte visité" xfId="1166" builtinId="9" hidden="1"/>
    <cellStyle name="Lien hypertexte visité" xfId="1168" builtinId="9" hidden="1"/>
    <cellStyle name="Lien hypertexte visité" xfId="1170" builtinId="9" hidden="1"/>
    <cellStyle name="Lien hypertexte visité" xfId="1172" builtinId="9" hidden="1"/>
    <cellStyle name="Lien hypertexte visité" xfId="1174" builtinId="9" hidden="1"/>
    <cellStyle name="Lien hypertexte visité" xfId="1176" builtinId="9" hidden="1"/>
    <cellStyle name="Lien hypertexte visité" xfId="1178" builtinId="9" hidden="1"/>
    <cellStyle name="Lien hypertexte visité" xfId="1180" builtinId="9" hidden="1"/>
    <cellStyle name="Lien hypertexte visité" xfId="1182" builtinId="9" hidden="1"/>
    <cellStyle name="Lien hypertexte visité" xfId="1184" builtinId="9" hidden="1"/>
    <cellStyle name="Lien hypertexte visité" xfId="1186" builtinId="9" hidden="1"/>
    <cellStyle name="Lien hypertexte visité" xfId="1188" builtinId="9" hidden="1"/>
    <cellStyle name="Lien hypertexte visité" xfId="1190" builtinId="9" hidden="1"/>
    <cellStyle name="Lien hypertexte visité" xfId="1192" builtinId="9" hidden="1"/>
    <cellStyle name="Lien hypertexte visité" xfId="1194" builtinId="9" hidden="1"/>
    <cellStyle name="Lien hypertexte visité" xfId="1196" builtinId="9" hidden="1"/>
    <cellStyle name="Lien hypertexte visité" xfId="1198" builtinId="9" hidden="1"/>
    <cellStyle name="Lien hypertexte visité" xfId="1200" builtinId="9" hidden="1"/>
    <cellStyle name="Lien hypertexte visité" xfId="1202" builtinId="9" hidden="1"/>
    <cellStyle name="Lien hypertexte visité" xfId="1204" builtinId="9" hidden="1"/>
    <cellStyle name="Lien hypertexte visité" xfId="1206" builtinId="9" hidden="1"/>
    <cellStyle name="Lien hypertexte visité" xfId="1208" builtinId="9" hidden="1"/>
    <cellStyle name="Lien hypertexte visité" xfId="1210" builtinId="9" hidden="1"/>
    <cellStyle name="Lien hypertexte visité" xfId="1212" builtinId="9" hidden="1"/>
    <cellStyle name="Lien hypertexte visité" xfId="1214" builtinId="9" hidden="1"/>
    <cellStyle name="Lien hypertexte visité" xfId="1216" builtinId="9" hidden="1"/>
    <cellStyle name="Lien hypertexte visité" xfId="1218" builtinId="9" hidden="1"/>
    <cellStyle name="Lien hypertexte visité" xfId="1220" builtinId="9" hidden="1"/>
    <cellStyle name="Lien hypertexte visité" xfId="1222" builtinId="9" hidden="1"/>
    <cellStyle name="Lien hypertexte visité" xfId="1224" builtinId="9" hidden="1"/>
    <cellStyle name="Lien hypertexte visité" xfId="1226" builtinId="9" hidden="1"/>
    <cellStyle name="Lien hypertexte visité" xfId="1228" builtinId="9" hidden="1"/>
    <cellStyle name="Lien hypertexte visité" xfId="1230" builtinId="9" hidden="1"/>
    <cellStyle name="Lien hypertexte visité" xfId="1232" builtinId="9" hidden="1"/>
    <cellStyle name="Lien hypertexte visité" xfId="1234" builtinId="9" hidden="1"/>
    <cellStyle name="Lien hypertexte visité" xfId="1236" builtinId="9" hidden="1"/>
    <cellStyle name="Lien hypertexte visité" xfId="1238" builtinId="9" hidden="1"/>
    <cellStyle name="Lien hypertexte visité" xfId="1240" builtinId="9" hidden="1"/>
    <cellStyle name="Lien hypertexte visité" xfId="1242" builtinId="9" hidden="1"/>
    <cellStyle name="Lien hypertexte visité" xfId="1244" builtinId="9" hidden="1"/>
    <cellStyle name="Lien hypertexte visité" xfId="1246" builtinId="9" hidden="1"/>
    <cellStyle name="Lien hypertexte visité" xfId="1248" builtinId="9" hidden="1"/>
    <cellStyle name="Lien hypertexte visité" xfId="1250" builtinId="9" hidden="1"/>
    <cellStyle name="Lien hypertexte visité" xfId="1252" builtinId="9" hidden="1"/>
    <cellStyle name="Lien hypertexte visité" xfId="1254" builtinId="9" hidden="1"/>
    <cellStyle name="Lien hypertexte visité" xfId="1256" builtinId="9" hidden="1"/>
    <cellStyle name="Lien hypertexte visité" xfId="1258" builtinId="9" hidden="1"/>
    <cellStyle name="Lien hypertexte visité" xfId="1260" builtinId="9" hidden="1"/>
    <cellStyle name="Lien hypertexte visité" xfId="1262" builtinId="9" hidden="1"/>
    <cellStyle name="Lien hypertexte visité" xfId="1264" builtinId="9" hidden="1"/>
    <cellStyle name="Lien hypertexte visité" xfId="1266" builtinId="9" hidden="1"/>
    <cellStyle name="Lien hypertexte visité" xfId="1268" builtinId="9" hidden="1"/>
    <cellStyle name="Lien hypertexte visité" xfId="1270" builtinId="9" hidden="1"/>
    <cellStyle name="Lien hypertexte visité" xfId="1272" builtinId="9" hidden="1"/>
    <cellStyle name="Lien hypertexte visité" xfId="1274" builtinId="9" hidden="1"/>
    <cellStyle name="Lien hypertexte visité" xfId="1276" builtinId="9" hidden="1"/>
    <cellStyle name="Lien hypertexte visité" xfId="1278" builtinId="9" hidden="1"/>
    <cellStyle name="Lien hypertexte visité" xfId="1280" builtinId="9" hidden="1"/>
    <cellStyle name="Lien hypertexte visité" xfId="1282" builtinId="9" hidden="1"/>
    <cellStyle name="Lien hypertexte visité" xfId="1284" builtinId="9" hidden="1"/>
    <cellStyle name="Lien hypertexte visité" xfId="1286" builtinId="9" hidden="1"/>
    <cellStyle name="Lien hypertexte visité" xfId="1288" builtinId="9" hidden="1"/>
    <cellStyle name="Lien hypertexte visité" xfId="1290" builtinId="9" hidden="1"/>
    <cellStyle name="Lien hypertexte visité" xfId="1292" builtinId="9" hidden="1"/>
    <cellStyle name="Lien hypertexte visité" xfId="1294" builtinId="9" hidden="1"/>
    <cellStyle name="Lien hypertexte visité" xfId="1296" builtinId="9" hidden="1"/>
    <cellStyle name="Lien hypertexte visité" xfId="1298" builtinId="9" hidden="1"/>
    <cellStyle name="Lien hypertexte visité" xfId="1300" builtinId="9" hidden="1"/>
    <cellStyle name="Lien hypertexte visité" xfId="1302" builtinId="9" hidden="1"/>
    <cellStyle name="Lien hypertexte visité" xfId="1304" builtinId="9" hidden="1"/>
    <cellStyle name="Lien hypertexte visité" xfId="1306" builtinId="9" hidden="1"/>
    <cellStyle name="Lien hypertexte visité" xfId="1308" builtinId="9" hidden="1"/>
    <cellStyle name="Lien hypertexte visité" xfId="1310" builtinId="9" hidden="1"/>
    <cellStyle name="Lien hypertexte visité" xfId="1312" builtinId="9" hidden="1"/>
    <cellStyle name="Lien hypertexte visité" xfId="1314" builtinId="9" hidden="1"/>
    <cellStyle name="Lien hypertexte visité" xfId="1316" builtinId="9" hidden="1"/>
    <cellStyle name="Lien hypertexte visité" xfId="1318" builtinId="9" hidden="1"/>
    <cellStyle name="Lien hypertexte visité" xfId="1320" builtinId="9" hidden="1"/>
    <cellStyle name="Lien hypertexte visité" xfId="1322" builtinId="9" hidden="1"/>
    <cellStyle name="Lien hypertexte visité" xfId="1324" builtinId="9" hidden="1"/>
    <cellStyle name="Lien hypertexte visité" xfId="1326" builtinId="9" hidden="1"/>
    <cellStyle name="Lien hypertexte visité" xfId="1328" builtinId="9" hidden="1"/>
    <cellStyle name="Lien hypertexte visité" xfId="1330" builtinId="9" hidden="1"/>
    <cellStyle name="Lien hypertexte visité" xfId="1332" builtinId="9" hidden="1"/>
    <cellStyle name="Lien hypertexte visité" xfId="1334" builtinId="9" hidden="1"/>
    <cellStyle name="Lien hypertexte visité" xfId="1336" builtinId="9" hidden="1"/>
    <cellStyle name="Lien hypertexte visité" xfId="1338" builtinId="9" hidden="1"/>
    <cellStyle name="Lien hypertexte visité" xfId="1340" builtinId="9" hidden="1"/>
    <cellStyle name="Lien hypertexte visité" xfId="1342" builtinId="9" hidden="1"/>
    <cellStyle name="Lien hypertexte visité" xfId="1344" builtinId="9" hidden="1"/>
    <cellStyle name="Lien hypertexte visité" xfId="1346" builtinId="9" hidden="1"/>
    <cellStyle name="Lien hypertexte visité" xfId="1348" builtinId="9" hidden="1"/>
    <cellStyle name="Lien hypertexte visité" xfId="1350" builtinId="9" hidden="1"/>
    <cellStyle name="Lien hypertexte visité" xfId="1352" builtinId="9" hidden="1"/>
    <cellStyle name="Lien hypertexte visité" xfId="1354" builtinId="9" hidden="1"/>
    <cellStyle name="Lien hypertexte visité" xfId="1356" builtinId="9" hidden="1"/>
    <cellStyle name="Lien hypertexte visité" xfId="1358" builtinId="9" hidden="1"/>
    <cellStyle name="Lien hypertexte visité" xfId="1360" builtinId="9" hidden="1"/>
    <cellStyle name="Lien hypertexte visité" xfId="1362" builtinId="9" hidden="1"/>
    <cellStyle name="Lien hypertexte visité" xfId="1364" builtinId="9" hidden="1"/>
    <cellStyle name="Lien hypertexte visité" xfId="1366" builtinId="9" hidden="1"/>
    <cellStyle name="Lien hypertexte visité" xfId="1368" builtinId="9" hidden="1"/>
    <cellStyle name="Lien hypertexte visité" xfId="1370" builtinId="9" hidden="1"/>
    <cellStyle name="Lien hypertexte visité" xfId="1372" builtinId="9" hidden="1"/>
    <cellStyle name="Lien hypertexte visité" xfId="1374" builtinId="9" hidden="1"/>
    <cellStyle name="Lien hypertexte visité" xfId="1376" builtinId="9" hidden="1"/>
    <cellStyle name="Lien hypertexte visité" xfId="1378" builtinId="9" hidden="1"/>
    <cellStyle name="Lien hypertexte visité" xfId="1380" builtinId="9" hidden="1"/>
    <cellStyle name="Lien hypertexte visité" xfId="1382" builtinId="9" hidden="1"/>
    <cellStyle name="Lien hypertexte visité" xfId="1384" builtinId="9" hidden="1"/>
    <cellStyle name="Lien hypertexte visité" xfId="1386" builtinId="9" hidden="1"/>
    <cellStyle name="Lien hypertexte visité" xfId="1388" builtinId="9" hidden="1"/>
    <cellStyle name="Lien hypertexte visité" xfId="1390" builtinId="9" hidden="1"/>
    <cellStyle name="Lien hypertexte visité" xfId="1392" builtinId="9" hidden="1"/>
    <cellStyle name="Lien hypertexte visité" xfId="1394" builtinId="9" hidden="1"/>
    <cellStyle name="Lien hypertexte visité" xfId="1396" builtinId="9" hidden="1"/>
    <cellStyle name="Lien hypertexte visité" xfId="1398" builtinId="9" hidden="1"/>
    <cellStyle name="Lien hypertexte visité" xfId="1400" builtinId="9" hidden="1"/>
    <cellStyle name="Lien hypertexte visité" xfId="1402" builtinId="9" hidden="1"/>
    <cellStyle name="Lien hypertexte visité" xfId="1404" builtinId="9" hidden="1"/>
    <cellStyle name="Lien hypertexte visité" xfId="1406" builtinId="9" hidden="1"/>
    <cellStyle name="Lien hypertexte visité" xfId="1408" builtinId="9" hidden="1"/>
    <cellStyle name="Lien hypertexte visité" xfId="1410" builtinId="9" hidden="1"/>
    <cellStyle name="Lien hypertexte visité" xfId="1412" builtinId="9" hidden="1"/>
    <cellStyle name="Lien hypertexte visité" xfId="1414" builtinId="9" hidden="1"/>
    <cellStyle name="Lien hypertexte visité" xfId="1416" builtinId="9" hidden="1"/>
    <cellStyle name="Lien hypertexte visité" xfId="1418" builtinId="9" hidden="1"/>
    <cellStyle name="Lien hypertexte visité" xfId="1420" builtinId="9" hidden="1"/>
    <cellStyle name="Lien hypertexte visité" xfId="1422" builtinId="9" hidden="1"/>
    <cellStyle name="Lien hypertexte visité" xfId="1424" builtinId="9" hidden="1"/>
    <cellStyle name="Lien hypertexte visité" xfId="1426" builtinId="9" hidden="1"/>
    <cellStyle name="Lien hypertexte visité" xfId="1428" builtinId="9" hidden="1"/>
    <cellStyle name="Lien hypertexte visité" xfId="1430" builtinId="9" hidden="1"/>
    <cellStyle name="Lien hypertexte visité" xfId="1432" builtinId="9" hidden="1"/>
    <cellStyle name="Lien hypertexte visité" xfId="1434" builtinId="9" hidden="1"/>
    <cellStyle name="Lien hypertexte visité" xfId="1436" builtinId="9" hidden="1"/>
    <cellStyle name="Lien hypertexte visité" xfId="1438" builtinId="9" hidden="1"/>
    <cellStyle name="Lien hypertexte visité" xfId="1440" builtinId="9" hidden="1"/>
    <cellStyle name="Lien hypertexte visité" xfId="1442" builtinId="9" hidden="1"/>
    <cellStyle name="Lien hypertexte visité" xfId="1444" builtinId="9" hidden="1"/>
    <cellStyle name="Lien hypertexte visité" xfId="1446" builtinId="9" hidden="1"/>
    <cellStyle name="Lien hypertexte visité" xfId="1448" builtinId="9" hidden="1"/>
    <cellStyle name="Lien hypertexte visité" xfId="1450" builtinId="9" hidden="1"/>
    <cellStyle name="Lien hypertexte visité" xfId="1452" builtinId="9" hidden="1"/>
    <cellStyle name="Lien hypertexte visité" xfId="1454" builtinId="9" hidden="1"/>
    <cellStyle name="Lien hypertexte visité" xfId="1456" builtinId="9" hidden="1"/>
    <cellStyle name="Lien hypertexte visité" xfId="1458" builtinId="9" hidden="1"/>
    <cellStyle name="Lien hypertexte visité" xfId="1460" builtinId="9" hidden="1"/>
    <cellStyle name="Lien hypertexte visité" xfId="1462" builtinId="9" hidden="1"/>
    <cellStyle name="Lien hypertexte visité" xfId="1464" builtinId="9" hidden="1"/>
    <cellStyle name="Lien hypertexte visité" xfId="1466" builtinId="9" hidden="1"/>
    <cellStyle name="Lien hypertexte visité" xfId="1468" builtinId="9" hidden="1"/>
    <cellStyle name="Lien hypertexte visité" xfId="1470" builtinId="9" hidden="1"/>
    <cellStyle name="Lien hypertexte visité" xfId="1472" builtinId="9" hidden="1"/>
    <cellStyle name="Lien hypertexte visité" xfId="1474" builtinId="9" hidden="1"/>
    <cellStyle name="Lien hypertexte visité" xfId="1476" builtinId="9" hidden="1"/>
    <cellStyle name="Lien hypertexte visité" xfId="1478" builtinId="9" hidden="1"/>
    <cellStyle name="Lien hypertexte visité" xfId="1480" builtinId="9" hidden="1"/>
    <cellStyle name="Lien hypertexte visité" xfId="1482" builtinId="9" hidden="1"/>
    <cellStyle name="Lien hypertexte visité" xfId="1484" builtinId="9" hidden="1"/>
    <cellStyle name="Lien hypertexte visité" xfId="1486" builtinId="9" hidden="1"/>
    <cellStyle name="Lien hypertexte visité" xfId="1488" builtinId="9" hidden="1"/>
    <cellStyle name="Lien hypertexte visité" xfId="1490" builtinId="9" hidden="1"/>
    <cellStyle name="Lien hypertexte visité" xfId="1492" builtinId="9" hidden="1"/>
    <cellStyle name="Lien hypertexte visité" xfId="1494" builtinId="9" hidden="1"/>
    <cellStyle name="Lien hypertexte visité" xfId="1496" builtinId="9" hidden="1"/>
    <cellStyle name="Lien hypertexte visité" xfId="1498" builtinId="9" hidden="1"/>
    <cellStyle name="Lien hypertexte visité" xfId="1500" builtinId="9" hidden="1"/>
    <cellStyle name="Lien hypertexte visité" xfId="1502" builtinId="9" hidden="1"/>
    <cellStyle name="Lien hypertexte visité" xfId="1504" builtinId="9" hidden="1"/>
    <cellStyle name="Lien hypertexte visité" xfId="1506" builtinId="9" hidden="1"/>
    <cellStyle name="Lien hypertexte visité" xfId="1508" builtinId="9" hidden="1"/>
    <cellStyle name="Lien hypertexte visité" xfId="1510" builtinId="9" hidden="1"/>
    <cellStyle name="Lien hypertexte visité" xfId="1512" builtinId="9" hidden="1"/>
    <cellStyle name="Lien hypertexte visité" xfId="1514" builtinId="9" hidden="1"/>
    <cellStyle name="Lien hypertexte visité" xfId="1516" builtinId="9" hidden="1"/>
    <cellStyle name="Lien hypertexte visité" xfId="1518" builtinId="9" hidden="1"/>
    <cellStyle name="Lien hypertexte visité" xfId="1520" builtinId="9" hidden="1"/>
    <cellStyle name="Lien hypertexte visité" xfId="1522" builtinId="9" hidden="1"/>
    <cellStyle name="Lien hypertexte visité" xfId="1524" builtinId="9" hidden="1"/>
    <cellStyle name="Lien hypertexte visité" xfId="1526" builtinId="9" hidden="1"/>
    <cellStyle name="Lien hypertexte visité" xfId="1528" builtinId="9" hidden="1"/>
    <cellStyle name="Lien hypertexte visité" xfId="1530" builtinId="9" hidden="1"/>
    <cellStyle name="Lien hypertexte visité" xfId="1532" builtinId="9" hidden="1"/>
    <cellStyle name="Lien hypertexte visité" xfId="1534" builtinId="9" hidden="1"/>
    <cellStyle name="Lien hypertexte visité" xfId="1536" builtinId="9" hidden="1"/>
    <cellStyle name="Lien hypertexte visité" xfId="1538" builtinId="9" hidden="1"/>
    <cellStyle name="Lien hypertexte visité" xfId="1540" builtinId="9" hidden="1"/>
    <cellStyle name="Lien hypertexte visité" xfId="1542" builtinId="9" hidden="1"/>
    <cellStyle name="Lien hypertexte visité" xfId="1544" builtinId="9" hidden="1"/>
    <cellStyle name="Lien hypertexte visité" xfId="1546" builtinId="9" hidden="1"/>
    <cellStyle name="Lien hypertexte visité" xfId="1548" builtinId="9" hidden="1"/>
    <cellStyle name="Lien hypertexte visité" xfId="1550" builtinId="9" hidden="1"/>
    <cellStyle name="Lien hypertexte visité" xfId="1552" builtinId="9" hidden="1"/>
    <cellStyle name="Lien hypertexte visité" xfId="1554" builtinId="9" hidden="1"/>
    <cellStyle name="Lien hypertexte visité" xfId="1556" builtinId="9" hidden="1"/>
    <cellStyle name="Lien hypertexte visité" xfId="1558" builtinId="9" hidden="1"/>
    <cellStyle name="Lien hypertexte visité" xfId="1560" builtinId="9" hidden="1"/>
    <cellStyle name="Lien hypertexte visité" xfId="1562" builtinId="9" hidden="1"/>
    <cellStyle name="Lien hypertexte visité" xfId="1564" builtinId="9" hidden="1"/>
    <cellStyle name="Lien hypertexte visité" xfId="1566" builtinId="9" hidden="1"/>
    <cellStyle name="Lien hypertexte visité" xfId="1568" builtinId="9" hidden="1"/>
    <cellStyle name="Lien hypertexte visité" xfId="1570" builtinId="9" hidden="1"/>
    <cellStyle name="Lien hypertexte visité" xfId="1572" builtinId="9" hidden="1"/>
    <cellStyle name="Lien hypertexte visité" xfId="1574" builtinId="9" hidden="1"/>
    <cellStyle name="Lien hypertexte visité" xfId="1576" builtinId="9" hidden="1"/>
    <cellStyle name="Lien hypertexte visité" xfId="1578" builtinId="9" hidden="1"/>
    <cellStyle name="Lien hypertexte visité" xfId="1580" builtinId="9" hidden="1"/>
    <cellStyle name="Lien hypertexte visité" xfId="1582" builtinId="9" hidden="1"/>
    <cellStyle name="Lien hypertexte visité" xfId="1584" builtinId="9" hidden="1"/>
    <cellStyle name="Lien hypertexte visité" xfId="1586" builtinId="9" hidden="1"/>
    <cellStyle name="Lien hypertexte visité" xfId="1588" builtinId="9" hidden="1"/>
    <cellStyle name="Lien hypertexte visité" xfId="1590" builtinId="9" hidden="1"/>
    <cellStyle name="Lien hypertexte visité" xfId="1592" builtinId="9" hidden="1"/>
    <cellStyle name="Lien hypertexte visité" xfId="1594" builtinId="9" hidden="1"/>
    <cellStyle name="Lien hypertexte visité" xfId="1596" builtinId="9" hidden="1"/>
    <cellStyle name="Lien hypertexte visité" xfId="1598" builtinId="9" hidden="1"/>
    <cellStyle name="Lien hypertexte visité" xfId="1600" builtinId="9" hidden="1"/>
    <cellStyle name="Lien hypertexte visité" xfId="1602" builtinId="9" hidden="1"/>
    <cellStyle name="Lien hypertexte visité" xfId="1604" builtinId="9" hidden="1"/>
    <cellStyle name="Lien hypertexte visité" xfId="1606" builtinId="9" hidden="1"/>
    <cellStyle name="Lien hypertexte visité" xfId="1608" builtinId="9" hidden="1"/>
    <cellStyle name="Lien hypertexte visité" xfId="1610" builtinId="9" hidden="1"/>
    <cellStyle name="Lien hypertexte visité" xfId="1612" builtinId="9" hidden="1"/>
    <cellStyle name="Lien hypertexte visité" xfId="1614" builtinId="9" hidden="1"/>
    <cellStyle name="Lien hypertexte visité" xfId="1616" builtinId="9" hidden="1"/>
    <cellStyle name="Lien hypertexte visité" xfId="1618" builtinId="9" hidden="1"/>
    <cellStyle name="Lien hypertexte visité" xfId="1620" builtinId="9" hidden="1"/>
    <cellStyle name="Lien hypertexte visité" xfId="1622" builtinId="9" hidden="1"/>
    <cellStyle name="Lien hypertexte visité" xfId="1624" builtinId="9" hidden="1"/>
    <cellStyle name="Lien hypertexte visité" xfId="1626" builtinId="9" hidden="1"/>
    <cellStyle name="Lien hypertexte visité" xfId="1628" builtinId="9" hidden="1"/>
    <cellStyle name="Lien hypertexte visité" xfId="1630" builtinId="9" hidden="1"/>
    <cellStyle name="Lien hypertexte visité" xfId="1632" builtinId="9" hidden="1"/>
    <cellStyle name="Lien hypertexte visité" xfId="1634" builtinId="9" hidden="1"/>
    <cellStyle name="Lien hypertexte visité" xfId="1636" builtinId="9" hidden="1"/>
    <cellStyle name="Lien hypertexte visité" xfId="1638" builtinId="9" hidden="1"/>
    <cellStyle name="Lien hypertexte visité" xfId="1640" builtinId="9" hidden="1"/>
    <cellStyle name="Lien hypertexte visité" xfId="1642" builtinId="9" hidden="1"/>
    <cellStyle name="Lien hypertexte visité" xfId="1644" builtinId="9" hidden="1"/>
    <cellStyle name="Lien hypertexte visité" xfId="1646" builtinId="9" hidden="1"/>
    <cellStyle name="Lien hypertexte visité" xfId="1648" builtinId="9" hidden="1"/>
    <cellStyle name="Lien hypertexte visité" xfId="1650" builtinId="9" hidden="1"/>
    <cellStyle name="Lien hypertexte visité" xfId="1652" builtinId="9" hidden="1"/>
    <cellStyle name="Lien hypertexte visité" xfId="1654" builtinId="9" hidden="1"/>
    <cellStyle name="Lien hypertexte visité" xfId="1656" builtinId="9" hidden="1"/>
    <cellStyle name="Lien hypertexte visité" xfId="1658" builtinId="9" hidden="1"/>
    <cellStyle name="Lien hypertexte visité" xfId="1660" builtinId="9" hidden="1"/>
    <cellStyle name="Lien hypertexte visité" xfId="1662" builtinId="9" hidden="1"/>
    <cellStyle name="Lien hypertexte visité" xfId="1664" builtinId="9" hidden="1"/>
    <cellStyle name="Lien hypertexte visité" xfId="1666" builtinId="9" hidden="1"/>
    <cellStyle name="Lien hypertexte visité" xfId="1668" builtinId="9" hidden="1"/>
    <cellStyle name="Lien hypertexte visité" xfId="1670" builtinId="9" hidden="1"/>
    <cellStyle name="Lien hypertexte visité" xfId="1672" builtinId="9" hidden="1"/>
    <cellStyle name="Lien hypertexte visité" xfId="1674" builtinId="9" hidden="1"/>
    <cellStyle name="Lien hypertexte visité" xfId="1676" builtinId="9" hidden="1"/>
    <cellStyle name="Lien hypertexte visité" xfId="1678" builtinId="9" hidden="1"/>
    <cellStyle name="Lien hypertexte visité" xfId="1680" builtinId="9" hidden="1"/>
    <cellStyle name="Lien hypertexte visité" xfId="1682" builtinId="9" hidden="1"/>
    <cellStyle name="Lien hypertexte visité" xfId="1684" builtinId="9" hidden="1"/>
    <cellStyle name="Lien hypertexte visité" xfId="1686" builtinId="9" hidden="1"/>
    <cellStyle name="Lien hypertexte visité" xfId="1688" builtinId="9" hidden="1"/>
    <cellStyle name="Lien hypertexte visité" xfId="1690" builtinId="9" hidden="1"/>
    <cellStyle name="Lien hypertexte visité" xfId="1692" builtinId="9" hidden="1"/>
    <cellStyle name="Lien hypertexte visité" xfId="1694" builtinId="9" hidden="1"/>
    <cellStyle name="Lien hypertexte visité" xfId="1696" builtinId="9" hidden="1"/>
    <cellStyle name="Lien hypertexte visité" xfId="1698" builtinId="9" hidden="1"/>
    <cellStyle name="Lien hypertexte visité" xfId="1700" builtinId="9" hidden="1"/>
    <cellStyle name="Lien hypertexte visité" xfId="1702" builtinId="9" hidden="1"/>
    <cellStyle name="Lien hypertexte visité" xfId="1704" builtinId="9" hidden="1"/>
    <cellStyle name="Lien hypertexte visité" xfId="1706" builtinId="9" hidden="1"/>
    <cellStyle name="Lien hypertexte visité" xfId="1708" builtinId="9" hidden="1"/>
    <cellStyle name="Lien hypertexte visité" xfId="1710" builtinId="9" hidden="1"/>
    <cellStyle name="Lien hypertexte visité" xfId="1712" builtinId="9" hidden="1"/>
    <cellStyle name="Lien hypertexte visité" xfId="1714" builtinId="9" hidden="1"/>
    <cellStyle name="Lien hypertexte visité" xfId="1716" builtinId="9" hidden="1"/>
    <cellStyle name="Lien hypertexte visité" xfId="1718" builtinId="9" hidden="1"/>
    <cellStyle name="Lien hypertexte visité" xfId="1720" builtinId="9" hidden="1"/>
    <cellStyle name="Lien hypertexte visité" xfId="1722" builtinId="9" hidden="1"/>
    <cellStyle name="Lien hypertexte visité" xfId="1724" builtinId="9" hidden="1"/>
    <cellStyle name="Lien hypertexte visité" xfId="1726" builtinId="9" hidden="1"/>
    <cellStyle name="Lien hypertexte visité" xfId="1728" builtinId="9" hidden="1"/>
    <cellStyle name="Lien hypertexte visité" xfId="1730" builtinId="9" hidden="1"/>
    <cellStyle name="Lien hypertexte visité" xfId="1732" builtinId="9" hidden="1"/>
    <cellStyle name="Lien hypertexte visité" xfId="1734" builtinId="9" hidden="1"/>
    <cellStyle name="Lien hypertexte visité" xfId="1736" builtinId="9" hidden="1"/>
    <cellStyle name="Lien hypertexte visité" xfId="1738" builtinId="9" hidden="1"/>
    <cellStyle name="Lien hypertexte visité" xfId="1740" builtinId="9" hidden="1"/>
    <cellStyle name="Lien hypertexte visité" xfId="1742" builtinId="9" hidden="1"/>
    <cellStyle name="Lien hypertexte visité" xfId="1744" builtinId="9" hidden="1"/>
    <cellStyle name="Lien hypertexte visité" xfId="1746" builtinId="9" hidden="1"/>
    <cellStyle name="Lien hypertexte visité" xfId="1748" builtinId="9" hidden="1"/>
    <cellStyle name="Lien hypertexte visité" xfId="1750" builtinId="9" hidden="1"/>
    <cellStyle name="Lien hypertexte visité" xfId="1752" builtinId="9" hidden="1"/>
    <cellStyle name="Lien hypertexte visité" xfId="1754" builtinId="9" hidden="1"/>
    <cellStyle name="Lien hypertexte visité" xfId="1756" builtinId="9" hidden="1"/>
    <cellStyle name="Lien hypertexte visité" xfId="1758" builtinId="9" hidden="1"/>
    <cellStyle name="Lien hypertexte visité" xfId="1760" builtinId="9" hidden="1"/>
    <cellStyle name="Lien hypertexte visité" xfId="1762" builtinId="9" hidden="1"/>
    <cellStyle name="Lien hypertexte visité" xfId="1764" builtinId="9" hidden="1"/>
    <cellStyle name="Lien hypertexte visité" xfId="1766" builtinId="9" hidden="1"/>
    <cellStyle name="Lien hypertexte visité" xfId="1768" builtinId="9" hidden="1"/>
    <cellStyle name="Lien hypertexte visité" xfId="1770" builtinId="9" hidden="1"/>
    <cellStyle name="Lien hypertexte visité" xfId="1772" builtinId="9" hidden="1"/>
    <cellStyle name="Lien hypertexte visité" xfId="1774" builtinId="9" hidden="1"/>
    <cellStyle name="Lien hypertexte visité" xfId="1776" builtinId="9" hidden="1"/>
    <cellStyle name="Lien hypertexte visité" xfId="1778" builtinId="9" hidden="1"/>
    <cellStyle name="Lien hypertexte visité" xfId="1780" builtinId="9" hidden="1"/>
    <cellStyle name="Lien hypertexte visité" xfId="1782" builtinId="9" hidden="1"/>
    <cellStyle name="Lien hypertexte visité" xfId="1784" builtinId="9" hidden="1"/>
    <cellStyle name="Lien hypertexte visité" xfId="1786" builtinId="9" hidden="1"/>
    <cellStyle name="Lien hypertexte visité" xfId="1788" builtinId="9" hidden="1"/>
    <cellStyle name="Lien hypertexte visité" xfId="1790" builtinId="9" hidden="1"/>
    <cellStyle name="Lien hypertexte visité" xfId="1792" builtinId="9" hidden="1"/>
    <cellStyle name="Lien hypertexte visité" xfId="1794" builtinId="9" hidden="1"/>
    <cellStyle name="Lien hypertexte visité" xfId="1796" builtinId="9" hidden="1"/>
    <cellStyle name="Lien hypertexte visité" xfId="1798" builtinId="9" hidden="1"/>
    <cellStyle name="Lien hypertexte visité" xfId="1800" builtinId="9" hidden="1"/>
    <cellStyle name="Lien hypertexte visité" xfId="1802" builtinId="9" hidden="1"/>
    <cellStyle name="Lien hypertexte visité" xfId="1804" builtinId="9" hidden="1"/>
    <cellStyle name="Lien hypertexte visité" xfId="1806" builtinId="9" hidden="1"/>
    <cellStyle name="Lien hypertexte visité" xfId="1808" builtinId="9" hidden="1"/>
    <cellStyle name="Lien hypertexte visité" xfId="1810" builtinId="9" hidden="1"/>
    <cellStyle name="Lien hypertexte visité" xfId="1812" builtinId="9" hidden="1"/>
    <cellStyle name="Lien hypertexte visité" xfId="1814" builtinId="9" hidden="1"/>
    <cellStyle name="Lien hypertexte visité" xfId="1816" builtinId="9" hidden="1"/>
    <cellStyle name="Lien hypertexte visité" xfId="1818" builtinId="9" hidden="1"/>
    <cellStyle name="Lien hypertexte visité" xfId="1820" builtinId="9" hidden="1"/>
    <cellStyle name="Lien hypertexte visité" xfId="1822" builtinId="9" hidden="1"/>
    <cellStyle name="Lien hypertexte visité" xfId="1824" builtinId="9" hidden="1"/>
    <cellStyle name="Lien hypertexte visité" xfId="1826" builtinId="9" hidden="1"/>
    <cellStyle name="Lien hypertexte visité" xfId="1828" builtinId="9" hidden="1"/>
    <cellStyle name="Lien hypertexte visité" xfId="1830" builtinId="9" hidden="1"/>
    <cellStyle name="Lien hypertexte visité" xfId="1832" builtinId="9" hidden="1"/>
    <cellStyle name="Lien hypertexte visité" xfId="1834" builtinId="9" hidden="1"/>
    <cellStyle name="Lien hypertexte visité" xfId="1836" builtinId="9" hidden="1"/>
    <cellStyle name="Lien hypertexte visité" xfId="1838" builtinId="9" hidden="1"/>
    <cellStyle name="Lien hypertexte visité" xfId="1840" builtinId="9" hidden="1"/>
    <cellStyle name="Lien hypertexte visité" xfId="1842" builtinId="9" hidden="1"/>
    <cellStyle name="Lien hypertexte visité" xfId="1844" builtinId="9" hidden="1"/>
    <cellStyle name="Lien hypertexte visité" xfId="1846" builtinId="9" hidden="1"/>
    <cellStyle name="Lien hypertexte visité" xfId="1848" builtinId="9" hidden="1"/>
    <cellStyle name="Lien hypertexte visité" xfId="1850" builtinId="9" hidden="1"/>
    <cellStyle name="Lien hypertexte visité" xfId="1852" builtinId="9" hidden="1"/>
    <cellStyle name="Lien hypertexte visité" xfId="1854" builtinId="9" hidden="1"/>
    <cellStyle name="Lien hypertexte visité" xfId="1856" builtinId="9" hidden="1"/>
    <cellStyle name="Lien hypertexte visité" xfId="1858" builtinId="9" hidden="1"/>
    <cellStyle name="Lien hypertexte visité" xfId="1860" builtinId="9" hidden="1"/>
    <cellStyle name="Lien hypertexte visité" xfId="1862" builtinId="9" hidden="1"/>
    <cellStyle name="Lien hypertexte visité" xfId="1864" builtinId="9" hidden="1"/>
    <cellStyle name="Lien hypertexte visité" xfId="1866" builtinId="9" hidden="1"/>
    <cellStyle name="Lien hypertexte visité" xfId="1868" builtinId="9" hidden="1"/>
    <cellStyle name="Lien hypertexte visité" xfId="1870" builtinId="9" hidden="1"/>
    <cellStyle name="Lien hypertexte visité" xfId="1872" builtinId="9" hidden="1"/>
    <cellStyle name="Lien hypertexte visité" xfId="1874" builtinId="9" hidden="1"/>
    <cellStyle name="Lien hypertexte visité" xfId="1876" builtinId="9" hidden="1"/>
    <cellStyle name="Lien hypertexte visité" xfId="1878" builtinId="9" hidden="1"/>
    <cellStyle name="Lien hypertexte visité" xfId="1880" builtinId="9" hidden="1"/>
    <cellStyle name="Lien hypertexte visité" xfId="1882" builtinId="9" hidden="1"/>
    <cellStyle name="Lien hypertexte visité" xfId="1884" builtinId="9" hidden="1"/>
    <cellStyle name="Lien hypertexte visité" xfId="1886" builtinId="9" hidden="1"/>
    <cellStyle name="Lien hypertexte visité" xfId="1888" builtinId="9" hidden="1"/>
    <cellStyle name="Lien hypertexte visité" xfId="1890" builtinId="9" hidden="1"/>
    <cellStyle name="Lien hypertexte visité" xfId="1892" builtinId="9" hidden="1"/>
    <cellStyle name="Lien hypertexte visité" xfId="1894" builtinId="9" hidden="1"/>
    <cellStyle name="Lien hypertexte visité" xfId="1896" builtinId="9" hidden="1"/>
    <cellStyle name="Lien hypertexte visité" xfId="1898" builtinId="9" hidden="1"/>
    <cellStyle name="Lien hypertexte visité" xfId="1900" builtinId="9" hidden="1"/>
    <cellStyle name="Lien hypertexte visité" xfId="1902" builtinId="9" hidden="1"/>
    <cellStyle name="Lien hypertexte visité" xfId="1904" builtinId="9" hidden="1"/>
    <cellStyle name="Lien hypertexte visité" xfId="1906" builtinId="9" hidden="1"/>
    <cellStyle name="Lien hypertexte visité" xfId="1908" builtinId="9" hidden="1"/>
    <cellStyle name="Lien hypertexte visité" xfId="1910" builtinId="9" hidden="1"/>
    <cellStyle name="Lien hypertexte visité" xfId="1912" builtinId="9" hidden="1"/>
    <cellStyle name="Lien hypertexte visité" xfId="1914" builtinId="9" hidden="1"/>
    <cellStyle name="Lien hypertexte visité" xfId="1916" builtinId="9" hidden="1"/>
    <cellStyle name="Lien hypertexte visité" xfId="1918" builtinId="9" hidden="1"/>
    <cellStyle name="Lien hypertexte visité" xfId="1920" builtinId="9" hidden="1"/>
    <cellStyle name="Lien hypertexte visité" xfId="1922" builtinId="9" hidden="1"/>
    <cellStyle name="Lien hypertexte visité" xfId="1924" builtinId="9" hidden="1"/>
    <cellStyle name="Lien hypertexte visité" xfId="1926" builtinId="9" hidden="1"/>
    <cellStyle name="Lien hypertexte visité" xfId="1928" builtinId="9" hidden="1"/>
    <cellStyle name="Lien hypertexte visité" xfId="1930" builtinId="9" hidden="1"/>
    <cellStyle name="Lien hypertexte visité" xfId="1932" builtinId="9" hidden="1"/>
    <cellStyle name="Lien hypertexte visité" xfId="1934" builtinId="9" hidden="1"/>
    <cellStyle name="Lien hypertexte visité" xfId="1936" builtinId="9" hidden="1"/>
    <cellStyle name="Lien hypertexte visité" xfId="1938" builtinId="9" hidden="1"/>
    <cellStyle name="Lien hypertexte visité" xfId="1940" builtinId="9" hidden="1"/>
    <cellStyle name="Lien hypertexte visité" xfId="1942" builtinId="9" hidden="1"/>
    <cellStyle name="Lien hypertexte visité" xfId="1944" builtinId="9" hidden="1"/>
    <cellStyle name="Lien hypertexte visité" xfId="1946" builtinId="9" hidden="1"/>
    <cellStyle name="Lien hypertexte visité" xfId="1948" builtinId="9" hidden="1"/>
    <cellStyle name="Lien hypertexte visité" xfId="1950" builtinId="9" hidden="1"/>
    <cellStyle name="Lien hypertexte visité" xfId="1952" builtinId="9" hidden="1"/>
    <cellStyle name="Lien hypertexte visité" xfId="1954" builtinId="9" hidden="1"/>
    <cellStyle name="Lien hypertexte visité" xfId="1956" builtinId="9" hidden="1"/>
    <cellStyle name="Lien hypertexte visité" xfId="1958" builtinId="9" hidden="1"/>
    <cellStyle name="Lien hypertexte visité" xfId="1960" builtinId="9" hidden="1"/>
    <cellStyle name="Lien hypertexte visité" xfId="1962" builtinId="9" hidden="1"/>
    <cellStyle name="Lien hypertexte visité" xfId="1964" builtinId="9" hidden="1"/>
    <cellStyle name="Lien hypertexte visité" xfId="1966" builtinId="9" hidden="1"/>
    <cellStyle name="Lien hypertexte visité" xfId="1968" builtinId="9" hidden="1"/>
    <cellStyle name="Lien hypertexte visité" xfId="1970" builtinId="9" hidden="1"/>
    <cellStyle name="Lien hypertexte visité" xfId="1972" builtinId="9" hidden="1"/>
    <cellStyle name="Lien hypertexte visité" xfId="1974" builtinId="9" hidden="1"/>
    <cellStyle name="Lien hypertexte visité" xfId="1976" builtinId="9" hidden="1"/>
    <cellStyle name="Lien hypertexte visité" xfId="1978" builtinId="9" hidden="1"/>
    <cellStyle name="Lien hypertexte visité" xfId="1980" builtinId="9" hidden="1"/>
    <cellStyle name="Lien hypertexte visité" xfId="1982" builtinId="9" hidden="1"/>
    <cellStyle name="Lien hypertexte visité" xfId="1984" builtinId="9" hidden="1"/>
    <cellStyle name="Lien hypertexte visité" xfId="1986" builtinId="9" hidden="1"/>
    <cellStyle name="Lien hypertexte visité" xfId="1988" builtinId="9" hidden="1"/>
    <cellStyle name="Lien hypertexte visité" xfId="1991" builtinId="9" hidden="1"/>
    <cellStyle name="Lien hypertexte visité" xfId="1993" builtinId="9" hidden="1"/>
    <cellStyle name="Lien hypertexte visité" xfId="1995" builtinId="9" hidden="1"/>
    <cellStyle name="Lien hypertexte visité" xfId="1997" builtinId="9" hidden="1"/>
    <cellStyle name="Lien hypertexte visité" xfId="1999" builtinId="9" hidden="1"/>
    <cellStyle name="Lien hypertexte visité" xfId="2001" builtinId="9" hidden="1"/>
    <cellStyle name="Lien hypertexte visité" xfId="2003" builtinId="9" hidden="1"/>
    <cellStyle name="Lien hypertexte visité" xfId="2005" builtinId="9" hidden="1"/>
    <cellStyle name="Lien hypertexte visité" xfId="2007" builtinId="9" hidden="1"/>
    <cellStyle name="Lien hypertexte visité" xfId="2009" builtinId="9" hidden="1"/>
    <cellStyle name="Lien hypertexte visité" xfId="2011" builtinId="9" hidden="1"/>
    <cellStyle name="Lien hypertexte visité" xfId="2013" builtinId="9" hidden="1"/>
    <cellStyle name="Lien hypertexte visité" xfId="2015" builtinId="9" hidden="1"/>
    <cellStyle name="Lien hypertexte visité" xfId="2017" builtinId="9" hidden="1"/>
    <cellStyle name="Lien hypertexte visité" xfId="2019" builtinId="9" hidden="1"/>
    <cellStyle name="Lien hypertexte visité" xfId="2021" builtinId="9" hidden="1"/>
    <cellStyle name="Lien hypertexte visité" xfId="2023" builtinId="9" hidden="1"/>
    <cellStyle name="Lien hypertexte visité" xfId="2025" builtinId="9" hidden="1"/>
    <cellStyle name="Lien hypertexte visité" xfId="2027" builtinId="9" hidden="1"/>
    <cellStyle name="Lien hypertexte visité" xfId="2029" builtinId="9" hidden="1"/>
    <cellStyle name="Lien hypertexte visité" xfId="2031" builtinId="9" hidden="1"/>
    <cellStyle name="Lien hypertexte visité" xfId="2033" builtinId="9" hidden="1"/>
    <cellStyle name="Lien hypertexte visité" xfId="2035" builtinId="9" hidden="1"/>
    <cellStyle name="Lien hypertexte visité" xfId="2037" builtinId="9" hidden="1"/>
    <cellStyle name="Lien hypertexte visité" xfId="2039" builtinId="9" hidden="1"/>
    <cellStyle name="Lien hypertexte visité" xfId="2041" builtinId="9" hidden="1"/>
    <cellStyle name="Lien hypertexte visité" xfId="2042" builtinId="9" hidden="1"/>
    <cellStyle name="Lien hypertexte visité" xfId="2043" builtinId="9" hidden="1"/>
    <cellStyle name="Lien hypertexte visité" xfId="2044" builtinId="9" hidden="1"/>
    <cellStyle name="Lien hypertexte visité" xfId="2045" builtinId="9" hidden="1"/>
    <cellStyle name="Lien hypertexte visité" xfId="2046" builtinId="9" hidden="1"/>
    <cellStyle name="Lien hypertexte visité" xfId="2047" builtinId="9" hidden="1"/>
    <cellStyle name="Lien hypertexte visité" xfId="2048" builtinId="9" hidden="1"/>
    <cellStyle name="Lien hypertexte visité" xfId="2049" builtinId="9" hidden="1"/>
    <cellStyle name="Lien hypertexte visité" xfId="2050" builtinId="9" hidden="1"/>
    <cellStyle name="Lien hypertexte visité" xfId="2051" builtinId="9" hidden="1"/>
    <cellStyle name="Lien hypertexte visité" xfId="2052" builtinId="9" hidden="1"/>
    <cellStyle name="Lien hypertexte visité" xfId="2053" builtinId="9" hidden="1"/>
    <cellStyle name="Lien hypertexte visité" xfId="2054" builtinId="9" hidden="1"/>
    <cellStyle name="Lien hypertexte visité" xfId="2055" builtinId="9" hidden="1"/>
    <cellStyle name="Lien hypertexte visité" xfId="2056" builtinId="9" hidden="1"/>
    <cellStyle name="Lien hypertexte visité" xfId="2057" builtinId="9" hidden="1"/>
    <cellStyle name="Lien hypertexte visité" xfId="2058" builtinId="9" hidden="1"/>
    <cellStyle name="Lien hypertexte visité" xfId="2059" builtinId="9" hidden="1"/>
    <cellStyle name="Lien hypertexte visité" xfId="2060" builtinId="9" hidden="1"/>
    <cellStyle name="Lien hypertexte visité" xfId="2061" builtinId="9" hidden="1"/>
    <cellStyle name="Lien hypertexte visité" xfId="2062" builtinId="9" hidden="1"/>
    <cellStyle name="Lien hypertexte visité" xfId="2063" builtinId="9" hidden="1"/>
    <cellStyle name="Lien hypertexte visité" xfId="2064" builtinId="9" hidden="1"/>
    <cellStyle name="Lien hypertexte visité" xfId="2065" builtinId="9" hidden="1"/>
    <cellStyle name="Lien hypertexte visité" xfId="2066" builtinId="9" hidden="1"/>
    <cellStyle name="Lien hypertexte visité" xfId="2067" builtinId="9" hidden="1"/>
    <cellStyle name="Lien hypertexte visité" xfId="2068" builtinId="9" hidden="1"/>
    <cellStyle name="Lien hypertexte visité" xfId="2069" builtinId="9" hidden="1"/>
    <cellStyle name="Lien hypertexte visité" xfId="2070" builtinId="9" hidden="1"/>
    <cellStyle name="Lien hypertexte visité" xfId="2071" builtinId="9" hidden="1"/>
    <cellStyle name="Lien hypertexte visité" xfId="2072" builtinId="9" hidden="1"/>
    <cellStyle name="Lien hypertexte visité" xfId="2073" builtinId="9" hidden="1"/>
    <cellStyle name="Lien hypertexte visité" xfId="2074" builtinId="9" hidden="1"/>
    <cellStyle name="Lien hypertexte visité" xfId="2075" builtinId="9" hidden="1"/>
    <cellStyle name="Lien hypertexte visité" xfId="2076" builtinId="9" hidden="1"/>
    <cellStyle name="Lien hypertexte visité" xfId="2077" builtinId="9" hidden="1"/>
    <cellStyle name="Lien hypertexte visité" xfId="2078" builtinId="9" hidden="1"/>
    <cellStyle name="Lien hypertexte visité" xfId="2079" builtinId="9" hidden="1"/>
    <cellStyle name="Lien hypertexte visité" xfId="2080" builtinId="9" hidden="1"/>
    <cellStyle name="Lien hypertexte visité" xfId="2081" builtinId="9" hidden="1"/>
    <cellStyle name="Lien hypertexte visité" xfId="2082" builtinId="9" hidden="1"/>
    <cellStyle name="Lien hypertexte visité" xfId="2083" builtinId="9" hidden="1"/>
    <cellStyle name="Lien hypertexte visité" xfId="2084" builtinId="9" hidden="1"/>
    <cellStyle name="Lien hypertexte visité" xfId="2085" builtinId="9" hidden="1"/>
    <cellStyle name="Lien hypertexte visité" xfId="2086" builtinId="9" hidden="1"/>
    <cellStyle name="Lien hypertexte visité" xfId="2087" builtinId="9" hidden="1"/>
    <cellStyle name="Lien hypertexte visité" xfId="2088" builtinId="9" hidden="1"/>
    <cellStyle name="Lien hypertexte visité" xfId="2089" builtinId="9" hidden="1"/>
    <cellStyle name="Lien hypertexte visité" xfId="2090" builtinId="9" hidden="1"/>
    <cellStyle name="Lien hypertexte visité" xfId="2091" builtinId="9" hidden="1"/>
    <cellStyle name="Lien hypertexte visité" xfId="2092" builtinId="9" hidden="1"/>
    <cellStyle name="Lien hypertexte visité" xfId="2093" builtinId="9" hidden="1"/>
    <cellStyle name="Lien hypertexte visité" xfId="2094" builtinId="9" hidden="1"/>
    <cellStyle name="Lien hypertexte visité" xfId="2095" builtinId="9" hidden="1"/>
    <cellStyle name="Lien hypertexte visité" xfId="2096" builtinId="9" hidden="1"/>
    <cellStyle name="Lien hypertexte visité" xfId="2097" builtinId="9" hidden="1"/>
    <cellStyle name="Lien hypertexte visité" xfId="2098" builtinId="9" hidden="1"/>
    <cellStyle name="Lien hypertexte visité" xfId="2099" builtinId="9" hidden="1"/>
    <cellStyle name="Lien hypertexte visité" xfId="2100" builtinId="9" hidden="1"/>
    <cellStyle name="Lien hypertexte visité" xfId="2101" builtinId="9" hidden="1"/>
    <cellStyle name="Lien hypertexte visité" xfId="2102" builtinId="9" hidden="1"/>
    <cellStyle name="Lien hypertexte visité" xfId="2103" builtinId="9" hidden="1"/>
    <cellStyle name="Lien hypertexte visité" xfId="2104" builtinId="9" hidden="1"/>
    <cellStyle name="Lien hypertexte visité" xfId="2105" builtinId="9" hidden="1"/>
    <cellStyle name="Lien hypertexte visité" xfId="2106" builtinId="9" hidden="1"/>
    <cellStyle name="Lien hypertexte visité" xfId="2107" builtinId="9" hidden="1"/>
    <cellStyle name="Lien hypertexte visité" xfId="2108" builtinId="9" hidden="1"/>
    <cellStyle name="Lien hypertexte visité" xfId="2109" builtinId="9" hidden="1"/>
    <cellStyle name="Lien hypertexte visité" xfId="2110" builtinId="9" hidden="1"/>
    <cellStyle name="Lien hypertexte visité" xfId="2111" builtinId="9" hidden="1"/>
    <cellStyle name="Lien hypertexte visité" xfId="2112" builtinId="9" hidden="1"/>
    <cellStyle name="Lien hypertexte visité" xfId="2113" builtinId="9" hidden="1"/>
    <cellStyle name="Lien hypertexte visité" xfId="2114" builtinId="9" hidden="1"/>
    <cellStyle name="Lien hypertexte visité" xfId="2115" builtinId="9" hidden="1"/>
    <cellStyle name="Lien hypertexte visité" xfId="2116" builtinId="9" hidden="1"/>
    <cellStyle name="Lien hypertexte visité" xfId="2117" builtinId="9" hidden="1"/>
    <cellStyle name="Lien hypertexte visité" xfId="2118" builtinId="9" hidden="1"/>
    <cellStyle name="Lien hypertexte visité" xfId="2119" builtinId="9" hidden="1"/>
    <cellStyle name="Lien hypertexte visité" xfId="2120" builtinId="9" hidden="1"/>
    <cellStyle name="Lien hypertexte visité" xfId="2121" builtinId="9" hidden="1"/>
    <cellStyle name="Lien hypertexte visité" xfId="2122" builtinId="9" hidden="1"/>
    <cellStyle name="Lien hypertexte visité" xfId="2123" builtinId="9" hidden="1"/>
    <cellStyle name="Lien hypertexte visité" xfId="2124" builtinId="9" hidden="1"/>
    <cellStyle name="Lien hypertexte visité" xfId="2125" builtinId="9" hidden="1"/>
    <cellStyle name="Lien hypertexte visité" xfId="2126" builtinId="9" hidden="1"/>
    <cellStyle name="Lien hypertexte visité" xfId="2127" builtinId="9" hidden="1"/>
    <cellStyle name="Lien hypertexte visité" xfId="2128" builtinId="9" hidden="1"/>
    <cellStyle name="Lien hypertexte visité" xfId="2129" builtinId="9" hidden="1"/>
    <cellStyle name="Lien hypertexte visité" xfId="2130" builtinId="9" hidden="1"/>
    <cellStyle name="Lien hypertexte visité" xfId="2131" builtinId="9" hidden="1"/>
    <cellStyle name="Lien hypertexte visité" xfId="2132" builtinId="9" hidden="1"/>
    <cellStyle name="Lien hypertexte visité" xfId="2133" builtinId="9" hidden="1"/>
    <cellStyle name="Lien hypertexte visité" xfId="2134" builtinId="9" hidden="1"/>
    <cellStyle name="Lien hypertexte visité" xfId="2135" builtinId="9" hidden="1"/>
    <cellStyle name="Lien hypertexte visité" xfId="2136" builtinId="9" hidden="1"/>
    <cellStyle name="Lien hypertexte visité" xfId="2137" builtinId="9" hidden="1"/>
    <cellStyle name="Lien hypertexte visité" xfId="2138" builtinId="9" hidden="1"/>
    <cellStyle name="Lien hypertexte visité" xfId="2139" builtinId="9" hidden="1"/>
    <cellStyle name="Lien hypertexte visité" xfId="2140" builtinId="9" hidden="1"/>
    <cellStyle name="Lien hypertexte visité" xfId="2141" builtinId="9" hidden="1"/>
    <cellStyle name="Lien hypertexte visité" xfId="2142" builtinId="9" hidden="1"/>
    <cellStyle name="Lien hypertexte visité" xfId="2143" builtinId="9" hidden="1"/>
    <cellStyle name="Lien hypertexte visité" xfId="2144" builtinId="9" hidden="1"/>
    <cellStyle name="Lien hypertexte visité" xfId="2145" builtinId="9" hidden="1"/>
    <cellStyle name="Lien hypertexte visité" xfId="2146" builtinId="9" hidden="1"/>
    <cellStyle name="Lien hypertexte visité" xfId="2147" builtinId="9" hidden="1"/>
    <cellStyle name="Lien hypertexte visité" xfId="2148" builtinId="9" hidden="1"/>
    <cellStyle name="Lien hypertexte visité" xfId="2149" builtinId="9" hidden="1"/>
    <cellStyle name="Lien hypertexte visité" xfId="2150" builtinId="9" hidden="1"/>
    <cellStyle name="Lien hypertexte visité" xfId="2151" builtinId="9" hidden="1"/>
    <cellStyle name="Lien hypertexte visité" xfId="2152" builtinId="9" hidden="1"/>
    <cellStyle name="Lien hypertexte visité" xfId="2153" builtinId="9" hidden="1"/>
    <cellStyle name="Lien hypertexte visité" xfId="2154" builtinId="9" hidden="1"/>
    <cellStyle name="Lien hypertexte visité" xfId="2155" builtinId="9" hidden="1"/>
    <cellStyle name="Lien hypertexte visité" xfId="2156" builtinId="9" hidden="1"/>
    <cellStyle name="Lien hypertexte visité" xfId="2157" builtinId="9" hidden="1"/>
    <cellStyle name="Lien hypertexte visité" xfId="2158" builtinId="9" hidden="1"/>
    <cellStyle name="Lien hypertexte visité" xfId="2159" builtinId="9" hidden="1"/>
    <cellStyle name="Lien hypertexte visité" xfId="2160" builtinId="9" hidden="1"/>
    <cellStyle name="Lien hypertexte visité" xfId="2161" builtinId="9" hidden="1"/>
    <cellStyle name="Lien hypertexte visité" xfId="2162" builtinId="9" hidden="1"/>
    <cellStyle name="Lien hypertexte visité" xfId="2163" builtinId="9" hidden="1"/>
    <cellStyle name="Lien hypertexte visité" xfId="2164" builtinId="9" hidden="1"/>
    <cellStyle name="Lien hypertexte visité" xfId="2165" builtinId="9" hidden="1"/>
    <cellStyle name="Lien hypertexte visité" xfId="2166" builtinId="9" hidden="1"/>
    <cellStyle name="Lien hypertexte visité" xfId="2167" builtinId="9" hidden="1"/>
    <cellStyle name="Lien hypertexte visité" xfId="2168" builtinId="9" hidden="1"/>
    <cellStyle name="Lien hypertexte visité" xfId="2169" builtinId="9" hidden="1"/>
    <cellStyle name="Lien hypertexte visité" xfId="2170" builtinId="9" hidden="1"/>
    <cellStyle name="Lien hypertexte visité" xfId="2171" builtinId="9" hidden="1"/>
    <cellStyle name="Lien hypertexte visité" xfId="2172" builtinId="9" hidden="1"/>
    <cellStyle name="Lien hypertexte visité" xfId="2173" builtinId="9" hidden="1"/>
    <cellStyle name="Lien hypertexte visité" xfId="2174" builtinId="9" hidden="1"/>
    <cellStyle name="Lien hypertexte visité" xfId="2175" builtinId="9" hidden="1"/>
    <cellStyle name="Lien hypertexte visité" xfId="2176" builtinId="9" hidden="1"/>
    <cellStyle name="Lien hypertexte visité" xfId="2177" builtinId="9" hidden="1"/>
    <cellStyle name="Lien hypertexte visité" xfId="2178" builtinId="9" hidden="1"/>
    <cellStyle name="Lien hypertexte visité" xfId="2179" builtinId="9" hidden="1"/>
    <cellStyle name="Lien hypertexte visité" xfId="2180" builtinId="9" hidden="1"/>
    <cellStyle name="Lien hypertexte visité" xfId="2181" builtinId="9" hidden="1"/>
    <cellStyle name="Lien hypertexte visité" xfId="2182" builtinId="9" hidden="1"/>
    <cellStyle name="Lien hypertexte visité" xfId="2183" builtinId="9" hidden="1"/>
    <cellStyle name="Lien hypertexte visité" xfId="2184" builtinId="9" hidden="1"/>
    <cellStyle name="Lien hypertexte visité" xfId="2185" builtinId="9" hidden="1"/>
    <cellStyle name="Lien hypertexte visité" xfId="2186" builtinId="9" hidden="1"/>
    <cellStyle name="Lien hypertexte visité" xfId="2187" builtinId="9" hidden="1"/>
    <cellStyle name="Lien hypertexte visité" xfId="2188" builtinId="9" hidden="1"/>
    <cellStyle name="Lien hypertexte visité" xfId="2189" builtinId="9" hidden="1"/>
    <cellStyle name="Lien hypertexte visité" xfId="2190" builtinId="9" hidden="1"/>
    <cellStyle name="Lien hypertexte visité" xfId="2191" builtinId="9" hidden="1"/>
    <cellStyle name="Lien hypertexte visité" xfId="2192" builtinId="9" hidden="1"/>
    <cellStyle name="Lien hypertexte visité" xfId="2193" builtinId="9" hidden="1"/>
    <cellStyle name="Lien hypertexte visité" xfId="2194" builtinId="9" hidden="1"/>
    <cellStyle name="Lien hypertexte visité" xfId="2195" builtinId="9" hidden="1"/>
    <cellStyle name="Lien hypertexte visité" xfId="2196" builtinId="9" hidden="1"/>
    <cellStyle name="Lien hypertexte visité" xfId="2197" builtinId="9" hidden="1"/>
    <cellStyle name="Lien hypertexte visité" xfId="2198" builtinId="9" hidden="1"/>
    <cellStyle name="Lien hypertexte visité" xfId="2199" builtinId="9" hidden="1"/>
    <cellStyle name="Lien hypertexte visité" xfId="2200" builtinId="9" hidden="1"/>
    <cellStyle name="Lien hypertexte visité" xfId="2201" builtinId="9" hidden="1"/>
    <cellStyle name="Lien hypertexte visité" xfId="2202" builtinId="9" hidden="1"/>
    <cellStyle name="Lien hypertexte visité" xfId="2203" builtinId="9" hidden="1"/>
    <cellStyle name="Lien hypertexte visité" xfId="2204" builtinId="9" hidden="1"/>
    <cellStyle name="Lien hypertexte visité" xfId="2205" builtinId="9" hidden="1"/>
    <cellStyle name="Lien hypertexte visité" xfId="2206" builtinId="9" hidden="1"/>
    <cellStyle name="Lien hypertexte visité" xfId="2207" builtinId="9" hidden="1"/>
    <cellStyle name="Lien hypertexte visité" xfId="2208" builtinId="9" hidden="1"/>
    <cellStyle name="Lien hypertexte visité" xfId="2209" builtinId="9" hidden="1"/>
    <cellStyle name="Lien hypertexte visité" xfId="2210" builtinId="9" hidden="1"/>
    <cellStyle name="Lien hypertexte visité" xfId="2211" builtinId="9" hidden="1"/>
    <cellStyle name="Lien hypertexte visité" xfId="2212" builtinId="9" hidden="1"/>
    <cellStyle name="Lien hypertexte visité" xfId="2213" builtinId="9" hidden="1"/>
    <cellStyle name="Lien hypertexte visité" xfId="2214" builtinId="9" hidden="1"/>
    <cellStyle name="Lien hypertexte visité" xfId="2215" builtinId="9" hidden="1"/>
    <cellStyle name="Lien hypertexte visité" xfId="2216" builtinId="9" hidden="1"/>
    <cellStyle name="Lien hypertexte visité" xfId="2217" builtinId="9" hidden="1"/>
    <cellStyle name="Lien hypertexte visité" xfId="2218" builtinId="9" hidden="1"/>
    <cellStyle name="Lien hypertexte visité" xfId="2219" builtinId="9" hidden="1"/>
    <cellStyle name="Lien hypertexte visité" xfId="2220" builtinId="9" hidden="1"/>
    <cellStyle name="Lien hypertexte visité" xfId="2221" builtinId="9" hidden="1"/>
    <cellStyle name="Lien hypertexte visité" xfId="2222" builtinId="9" hidden="1"/>
    <cellStyle name="Lien hypertexte visité" xfId="2223" builtinId="9" hidden="1"/>
    <cellStyle name="Lien hypertexte visité" xfId="2224" builtinId="9" hidden="1"/>
    <cellStyle name="Lien hypertexte visité" xfId="2225" builtinId="9" hidden="1"/>
    <cellStyle name="Lien hypertexte visité" xfId="2226" builtinId="9" hidden="1"/>
    <cellStyle name="Lien hypertexte visité" xfId="2227" builtinId="9" hidden="1"/>
    <cellStyle name="Lien hypertexte visité" xfId="2228" builtinId="9" hidden="1"/>
    <cellStyle name="Lien hypertexte visité" xfId="2229" builtinId="9" hidden="1"/>
    <cellStyle name="Lien hypertexte visité" xfId="2230" builtinId="9" hidden="1"/>
    <cellStyle name="Lien hypertexte visité" xfId="2231" builtinId="9" hidden="1"/>
    <cellStyle name="Lien hypertexte visité" xfId="2232" builtinId="9" hidden="1"/>
    <cellStyle name="Lien hypertexte visité" xfId="2233" builtinId="9" hidden="1"/>
    <cellStyle name="Lien hypertexte visité" xfId="2234" builtinId="9" hidden="1"/>
    <cellStyle name="Lien hypertexte visité" xfId="2235" builtinId="9" hidden="1"/>
    <cellStyle name="Lien hypertexte visité" xfId="2236" builtinId="9" hidden="1"/>
    <cellStyle name="Lien hypertexte visité" xfId="2237" builtinId="9" hidden="1"/>
    <cellStyle name="Lien hypertexte visité" xfId="2238" builtinId="9" hidden="1"/>
    <cellStyle name="Lien hypertexte visité" xfId="2239" builtinId="9" hidden="1"/>
    <cellStyle name="Lien hypertexte visité" xfId="2240" builtinId="9" hidden="1"/>
    <cellStyle name="Lien hypertexte visité" xfId="2241" builtinId="9" hidden="1"/>
    <cellStyle name="Lien hypertexte visité" xfId="2242" builtinId="9" hidden="1"/>
    <cellStyle name="Lien hypertexte visité" xfId="2243" builtinId="9" hidden="1"/>
    <cellStyle name="Lien hypertexte visité" xfId="2244" builtinId="9" hidden="1"/>
    <cellStyle name="Lien hypertexte visité" xfId="2245" builtinId="9" hidden="1"/>
    <cellStyle name="Lien hypertexte visité" xfId="2246" builtinId="9" hidden="1"/>
    <cellStyle name="Lien hypertexte visité" xfId="2247" builtinId="9" hidden="1"/>
    <cellStyle name="Lien hypertexte visité" xfId="2248" builtinId="9" hidden="1"/>
    <cellStyle name="Lien hypertexte visité" xfId="2249" builtinId="9" hidden="1"/>
    <cellStyle name="Lien hypertexte visité" xfId="2250" builtinId="9" hidden="1"/>
    <cellStyle name="Lien hypertexte visité" xfId="2251" builtinId="9" hidden="1"/>
    <cellStyle name="Lien hypertexte visité" xfId="2252" builtinId="9" hidden="1"/>
    <cellStyle name="Lien hypertexte visité" xfId="2253" builtinId="9" hidden="1"/>
    <cellStyle name="Lien hypertexte visité" xfId="2254" builtinId="9" hidden="1"/>
    <cellStyle name="Lien hypertexte visité" xfId="2255" builtinId="9" hidden="1"/>
    <cellStyle name="Lien hypertexte visité" xfId="2256" builtinId="9" hidden="1"/>
    <cellStyle name="Lien hypertexte visité" xfId="2257" builtinId="9" hidden="1"/>
    <cellStyle name="Lien hypertexte visité" xfId="2258" builtinId="9" hidden="1"/>
    <cellStyle name="Lien hypertexte visité" xfId="2259" builtinId="9" hidden="1"/>
    <cellStyle name="Lien hypertexte visité" xfId="2260" builtinId="9" hidden="1"/>
    <cellStyle name="Lien hypertexte visité" xfId="2261" builtinId="9" hidden="1"/>
    <cellStyle name="Lien hypertexte visité" xfId="2262" builtinId="9" hidden="1"/>
    <cellStyle name="Lien hypertexte visité" xfId="2263" builtinId="9" hidden="1"/>
    <cellStyle name="Lien hypertexte visité" xfId="2264" builtinId="9" hidden="1"/>
    <cellStyle name="Lien hypertexte visité" xfId="2266" builtinId="9" hidden="1"/>
    <cellStyle name="Lien hypertexte visité" xfId="2267" builtinId="9" hidden="1"/>
    <cellStyle name="Lien hypertexte visité" xfId="2268" builtinId="9" hidden="1"/>
    <cellStyle name="Lien hypertexte visité" xfId="2269" builtinId="9" hidden="1"/>
    <cellStyle name="Lien hypertexte visité" xfId="2270" builtinId="9" hidden="1"/>
    <cellStyle name="Lien hypertexte visité" xfId="2271" builtinId="9" hidden="1"/>
    <cellStyle name="Lien hypertexte visité" xfId="2272" builtinId="9" hidden="1"/>
    <cellStyle name="Lien hypertexte visité" xfId="2273" builtinId="9" hidden="1"/>
    <cellStyle name="Lien hypertexte visité" xfId="2274" builtinId="9" hidden="1"/>
    <cellStyle name="Lien hypertexte visité" xfId="2275" builtinId="9" hidden="1"/>
    <cellStyle name="Lien hypertexte visité" xfId="2276" builtinId="9" hidden="1"/>
    <cellStyle name="Lien hypertexte visité" xfId="2277" builtinId="9" hidden="1"/>
    <cellStyle name="Lien hypertexte visité" xfId="2278" builtinId="9" hidden="1"/>
    <cellStyle name="Lien hypertexte visité" xfId="2279" builtinId="9" hidden="1"/>
    <cellStyle name="Lien hypertexte visité" xfId="2280" builtinId="9" hidden="1"/>
    <cellStyle name="Lien hypertexte visité" xfId="2281" builtinId="9" hidden="1"/>
    <cellStyle name="Lien hypertexte visité" xfId="2282" builtinId="9" hidden="1"/>
    <cellStyle name="Lien hypertexte visité" xfId="2283" builtinId="9" hidden="1"/>
    <cellStyle name="Lien hypertexte visité" xfId="2284" builtinId="9" hidden="1"/>
    <cellStyle name="Lien hypertexte visité" xfId="2285" builtinId="9" hidden="1"/>
    <cellStyle name="Lien hypertexte visité" xfId="2286" builtinId="9" hidden="1"/>
    <cellStyle name="Lien hypertexte visité" xfId="2287" builtinId="9" hidden="1"/>
    <cellStyle name="Lien hypertexte visité" xfId="2288" builtinId="9" hidden="1"/>
    <cellStyle name="Lien hypertexte visité" xfId="2289" builtinId="9" hidden="1"/>
    <cellStyle name="Lien hypertexte visité" xfId="2290" builtinId="9" hidden="1"/>
    <cellStyle name="Lien hypertexte visité" xfId="2291" builtinId="9" hidden="1"/>
    <cellStyle name="Lien hypertexte visité" xfId="2292" builtinId="9" hidden="1"/>
    <cellStyle name="Lien hypertexte visité" xfId="2293" builtinId="9" hidden="1"/>
    <cellStyle name="Lien hypertexte visité" xfId="2294" builtinId="9" hidden="1"/>
    <cellStyle name="Lien hypertexte visité" xfId="2295" builtinId="9" hidden="1"/>
    <cellStyle name="Lien hypertexte visité" xfId="2296" builtinId="9" hidden="1"/>
    <cellStyle name="Lien hypertexte visité" xfId="2297" builtinId="9" hidden="1"/>
    <cellStyle name="Lien hypertexte visité" xfId="2298" builtinId="9" hidden="1"/>
    <cellStyle name="Lien hypertexte visité" xfId="2299" builtinId="9" hidden="1"/>
    <cellStyle name="Lien hypertexte visité" xfId="2300" builtinId="9" hidden="1"/>
    <cellStyle name="Lien hypertexte visité" xfId="2301" builtinId="9" hidden="1"/>
    <cellStyle name="Lien hypertexte visité" xfId="2302" builtinId="9" hidden="1"/>
    <cellStyle name="Lien hypertexte visité" xfId="2303" builtinId="9" hidden="1"/>
    <cellStyle name="Lien hypertexte visité" xfId="2304" builtinId="9" hidden="1"/>
    <cellStyle name="Lien hypertexte visité" xfId="2305" builtinId="9" hidden="1"/>
    <cellStyle name="Lien hypertexte visité" xfId="2306" builtinId="9" hidden="1"/>
    <cellStyle name="Lien hypertexte visité" xfId="2307" builtinId="9" hidden="1"/>
    <cellStyle name="Lien hypertexte visité" xfId="2308" builtinId="9" hidden="1"/>
    <cellStyle name="Lien hypertexte visité" xfId="2309" builtinId="9" hidden="1"/>
    <cellStyle name="Lien hypertexte visité" xfId="2310" builtinId="9" hidden="1"/>
    <cellStyle name="Lien hypertexte visité" xfId="2311" builtinId="9" hidden="1"/>
    <cellStyle name="Lien hypertexte visité" xfId="2312" builtinId="9" hidden="1"/>
    <cellStyle name="Lien hypertexte visité" xfId="2314" builtinId="9" hidden="1"/>
    <cellStyle name="Lien hypertexte visité" xfId="2316" builtinId="9" hidden="1"/>
    <cellStyle name="Lien hypertexte visité" xfId="2318" builtinId="9" hidden="1"/>
    <cellStyle name="Lien hypertexte visité" xfId="2320" builtinId="9" hidden="1"/>
    <cellStyle name="Lien hypertexte visité" xfId="2322" builtinId="9" hidden="1"/>
    <cellStyle name="Lien hypertexte visité" xfId="2324" builtinId="9" hidden="1"/>
    <cellStyle name="Lien hypertexte visité" xfId="2326" builtinId="9" hidden="1"/>
    <cellStyle name="Lien hypertexte visité" xfId="2328" builtinId="9" hidden="1"/>
    <cellStyle name="Lien hypertexte visité" xfId="2330" builtinId="9" hidden="1"/>
    <cellStyle name="Lien hypertexte visité" xfId="2332" builtinId="9" hidden="1"/>
    <cellStyle name="Lien hypertexte visité" xfId="2334" builtinId="9" hidden="1"/>
    <cellStyle name="Lien hypertexte visité" xfId="2336" builtinId="9" hidden="1"/>
    <cellStyle name="Lien hypertexte visité" xfId="2338" builtinId="9" hidden="1"/>
    <cellStyle name="Lien hypertexte visité" xfId="2340" builtinId="9" hidden="1"/>
    <cellStyle name="Lien hypertexte visité" xfId="2342" builtinId="9" hidden="1"/>
    <cellStyle name="Lien hypertexte visité" xfId="2344" builtinId="9" hidden="1"/>
    <cellStyle name="Lien hypertexte visité" xfId="2346" builtinId="9" hidden="1"/>
    <cellStyle name="Lien hypertexte visité" xfId="2348" builtinId="9" hidden="1"/>
    <cellStyle name="Lien hypertexte visité" xfId="2350" builtinId="9" hidden="1"/>
    <cellStyle name="Lien hypertexte visité" xfId="2352" builtinId="9" hidden="1"/>
    <cellStyle name="Lien hypertexte visité" xfId="2354" builtinId="9" hidden="1"/>
    <cellStyle name="Lien hypertexte visité" xfId="2356" builtinId="9" hidden="1"/>
    <cellStyle name="Lien hypertexte visité" xfId="2358" builtinId="9" hidden="1"/>
    <cellStyle name="Lien hypertexte visité" xfId="2360" builtinId="9" hidden="1"/>
    <cellStyle name="Lien hypertexte visité" xfId="2362" builtinId="9" hidden="1"/>
    <cellStyle name="Lien hypertexte visité" xfId="2364" builtinId="9" hidden="1"/>
    <cellStyle name="Lien hypertexte visité" xfId="2366" builtinId="9" hidden="1"/>
    <cellStyle name="Lien hypertexte visité" xfId="2368" builtinId="9" hidden="1"/>
    <cellStyle name="Lien hypertexte visité" xfId="2370" builtinId="9" hidden="1"/>
    <cellStyle name="Lien hypertexte visité" xfId="2372" builtinId="9" hidden="1"/>
    <cellStyle name="Lien hypertexte visité" xfId="2374" builtinId="9" hidden="1"/>
    <cellStyle name="Lien hypertexte visité" xfId="2376" builtinId="9" hidden="1"/>
    <cellStyle name="Lien hypertexte visité" xfId="2378" builtinId="9" hidden="1"/>
    <cellStyle name="Lien hypertexte visité" xfId="2380" builtinId="9" hidden="1"/>
    <cellStyle name="Lien hypertexte visité" xfId="2382" builtinId="9" hidden="1"/>
    <cellStyle name="Lien hypertexte visité" xfId="2384" builtinId="9" hidden="1"/>
    <cellStyle name="Lien hypertexte visité" xfId="2386" builtinId="9" hidden="1"/>
    <cellStyle name="Lien hypertexte visité" xfId="2388" builtinId="9" hidden="1"/>
    <cellStyle name="Lien hypertexte visité" xfId="2390" builtinId="9" hidden="1"/>
    <cellStyle name="Lien hypertexte visité" xfId="2392" builtinId="9" hidden="1"/>
    <cellStyle name="Lien hypertexte visité" xfId="2394" builtinId="9" hidden="1"/>
    <cellStyle name="Lien hypertexte visité" xfId="2396" builtinId="9" hidden="1"/>
    <cellStyle name="Lien hypertexte visité" xfId="2398" builtinId="9" hidden="1"/>
    <cellStyle name="Lien hypertexte visité" xfId="2400" builtinId="9" hidden="1"/>
    <cellStyle name="Lien hypertexte visité" xfId="2402" builtinId="9" hidden="1"/>
    <cellStyle name="Lien hypertexte visité" xfId="2404" builtinId="9" hidden="1"/>
    <cellStyle name="Lien hypertexte visité" xfId="2406" builtinId="9" hidden="1"/>
    <cellStyle name="Lien hypertexte visité" xfId="2408" builtinId="9" hidden="1"/>
    <cellStyle name="Lien hypertexte visité" xfId="2410" builtinId="9" hidden="1"/>
    <cellStyle name="Lien hypertexte visité" xfId="2412" builtinId="9" hidden="1"/>
    <cellStyle name="Lien hypertexte visité" xfId="2414" builtinId="9" hidden="1"/>
    <cellStyle name="Lien hypertexte visité" xfId="2416" builtinId="9" hidden="1"/>
    <cellStyle name="Lien hypertexte visité" xfId="2418" builtinId="9" hidden="1"/>
    <cellStyle name="Lien hypertexte visité" xfId="2420" builtinId="9" hidden="1"/>
    <cellStyle name="Lien hypertexte visité" xfId="2422" builtinId="9" hidden="1"/>
    <cellStyle name="Lien hypertexte visité" xfId="2424" builtinId="9" hidden="1"/>
    <cellStyle name="Lien hypertexte visité" xfId="2426" builtinId="9" hidden="1"/>
    <cellStyle name="Lien hypertexte visité" xfId="2428" builtinId="9" hidden="1"/>
    <cellStyle name="Lien hypertexte visité" xfId="2430" builtinId="9" hidden="1"/>
    <cellStyle name="Lien hypertexte visité" xfId="2432" builtinId="9" hidden="1"/>
    <cellStyle name="Lien hypertexte visité" xfId="2434" builtinId="9" hidden="1"/>
    <cellStyle name="Lien hypertexte visité" xfId="2436" builtinId="9" hidden="1"/>
    <cellStyle name="Lien hypertexte visité" xfId="2438" builtinId="9" hidden="1"/>
    <cellStyle name="Lien hypertexte visité" xfId="2440" builtinId="9" hidden="1"/>
    <cellStyle name="Lien hypertexte visité" xfId="2442" builtinId="9" hidden="1"/>
    <cellStyle name="Lien hypertexte visité" xfId="2444" builtinId="9" hidden="1"/>
    <cellStyle name="Lien hypertexte visité" xfId="2446" builtinId="9" hidden="1"/>
    <cellStyle name="Lien hypertexte visité" xfId="2448" builtinId="9" hidden="1"/>
    <cellStyle name="Lien hypertexte visité" xfId="2450" builtinId="9" hidden="1"/>
    <cellStyle name="Lien hypertexte visité" xfId="2452" builtinId="9" hidden="1"/>
    <cellStyle name="Lien hypertexte visité" xfId="2454" builtinId="9" hidden="1"/>
    <cellStyle name="Lien hypertexte visité" xfId="2456" builtinId="9" hidden="1"/>
    <cellStyle name="Lien hypertexte visité" xfId="2458" builtinId="9" hidden="1"/>
    <cellStyle name="Lien hypertexte visité" xfId="2460" builtinId="9" hidden="1"/>
    <cellStyle name="Lien hypertexte visité" xfId="2462" builtinId="9" hidden="1"/>
    <cellStyle name="Lien hypertexte visité" xfId="2464" builtinId="9" hidden="1"/>
    <cellStyle name="Lien hypertexte visité" xfId="2466" builtinId="9" hidden="1"/>
    <cellStyle name="Lien hypertexte visité" xfId="2468" builtinId="9" hidden="1"/>
    <cellStyle name="Lien hypertexte visité" xfId="2470" builtinId="9" hidden="1"/>
    <cellStyle name="Lien hypertexte visité" xfId="2472" builtinId="9" hidden="1"/>
    <cellStyle name="Lien hypertexte visité" xfId="2474" builtinId="9" hidden="1"/>
    <cellStyle name="Lien hypertexte visité" xfId="2476" builtinId="9" hidden="1"/>
    <cellStyle name="Milliers" xfId="2265" builtinId="3"/>
    <cellStyle name="Normal" xfId="0" builtinId="0"/>
    <cellStyle name="Normal 3" xfId="1989"/>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pageSetUpPr fitToPage="1"/>
  </sheetPr>
  <dimension ref="A1:AX705"/>
  <sheetViews>
    <sheetView workbookViewId="0">
      <pane xSplit="20" ySplit="1" topLeftCell="AI504" activePane="bottomRight" state="frozenSplit"/>
      <selection activeCell="C18" sqref="C18"/>
      <selection pane="topRight" activeCell="C18" sqref="C18"/>
      <selection pane="bottomLeft" activeCell="C18" sqref="C18"/>
      <selection pane="bottomRight" activeCell="D508" sqref="D508"/>
    </sheetView>
  </sheetViews>
  <sheetFormatPr baseColWidth="10" defaultRowHeight="68" customHeight="1" x14ac:dyDescent="0"/>
  <cols>
    <col min="1" max="1" width="4.875" style="1" bestFit="1" customWidth="1"/>
    <col min="2" max="2" width="5.875" style="9" bestFit="1" customWidth="1"/>
    <col min="3" max="3" width="4.875" style="281" customWidth="1"/>
    <col min="4" max="5" width="4" style="281" bestFit="1" customWidth="1"/>
    <col min="6" max="6" width="9.375" style="30" customWidth="1"/>
    <col min="7" max="8" width="5.875" style="30" customWidth="1"/>
    <col min="9" max="9" width="7" style="30" customWidth="1"/>
    <col min="10" max="10" width="9.5" style="30" customWidth="1"/>
    <col min="11" max="11" width="10.125" style="30" customWidth="1"/>
    <col min="12" max="17" width="3.125" style="185" customWidth="1"/>
    <col min="18" max="18" width="11.375" style="30" bestFit="1" customWidth="1"/>
    <col min="19" max="19" width="5.375" style="30" bestFit="1" customWidth="1"/>
    <col min="20" max="21" width="23.375" style="5" customWidth="1"/>
    <col min="22" max="23" width="28.875" style="5" customWidth="1"/>
    <col min="24" max="25" width="38.5" style="4" customWidth="1"/>
    <col min="26" max="26" width="15" style="4" customWidth="1"/>
    <col min="27" max="28" width="10.625" style="2" customWidth="1"/>
    <col min="29" max="29" width="4.625" style="2" customWidth="1"/>
    <col min="30" max="30" width="4.125" style="3" bestFit="1" customWidth="1"/>
    <col min="31" max="31" width="4.875" style="155" bestFit="1" customWidth="1"/>
    <col min="32" max="32" width="3.5" style="158" bestFit="1" customWidth="1"/>
    <col min="33" max="33" width="8.125" style="161" bestFit="1" customWidth="1"/>
    <col min="34" max="34" width="3.875" style="141" bestFit="1" customWidth="1"/>
    <col min="35" max="36" width="2.5" style="141" bestFit="1" customWidth="1"/>
    <col min="37" max="37" width="5.625" style="141" bestFit="1" customWidth="1"/>
    <col min="38" max="38" width="7.875" style="141" bestFit="1" customWidth="1"/>
    <col min="39" max="39" width="11" style="1" bestFit="1" customWidth="1"/>
    <col min="40" max="40" width="3.875" style="1" bestFit="1" customWidth="1"/>
    <col min="41" max="41" width="7.625" style="1" bestFit="1" customWidth="1"/>
    <col min="42" max="42" width="6.625" style="1" bestFit="1" customWidth="1"/>
    <col min="43" max="43" width="9.625" style="1" customWidth="1"/>
    <col min="44" max="48" width="7.375" style="1" customWidth="1"/>
    <col min="49" max="49" width="7.375" style="182" customWidth="1"/>
    <col min="50" max="50" width="17.125" style="182" customWidth="1"/>
    <col min="51" max="16384" width="10.625" style="1"/>
  </cols>
  <sheetData>
    <row r="1" spans="1:50" ht="68" customHeight="1">
      <c r="A1" s="1" t="s">
        <v>3759</v>
      </c>
      <c r="B1" s="98" t="s">
        <v>3507</v>
      </c>
      <c r="C1" s="281" t="s">
        <v>3660</v>
      </c>
      <c r="D1" s="281" t="s">
        <v>3661</v>
      </c>
      <c r="E1" s="281" t="s">
        <v>3662</v>
      </c>
      <c r="F1" s="211" t="s">
        <v>4444</v>
      </c>
      <c r="G1" s="211" t="s">
        <v>3756</v>
      </c>
      <c r="H1" s="211" t="s">
        <v>3757</v>
      </c>
      <c r="I1" s="211" t="s">
        <v>3758</v>
      </c>
      <c r="J1" s="211" t="s">
        <v>4620</v>
      </c>
      <c r="K1" s="212" t="s">
        <v>348</v>
      </c>
      <c r="L1" s="191" t="s">
        <v>3760</v>
      </c>
      <c r="M1" s="191" t="s">
        <v>3761</v>
      </c>
      <c r="N1" s="191" t="s">
        <v>3762</v>
      </c>
      <c r="O1" s="191" t="s">
        <v>3763</v>
      </c>
      <c r="P1" s="191" t="s">
        <v>3764</v>
      </c>
      <c r="Q1" s="191" t="s">
        <v>3765</v>
      </c>
      <c r="R1" s="30" t="s">
        <v>3508</v>
      </c>
      <c r="S1" s="30" t="s">
        <v>4297</v>
      </c>
      <c r="T1" s="252" t="s">
        <v>358</v>
      </c>
      <c r="U1" s="252" t="s">
        <v>359</v>
      </c>
      <c r="V1" s="254" t="s">
        <v>354</v>
      </c>
      <c r="W1" s="254" t="s">
        <v>355</v>
      </c>
      <c r="X1" s="254" t="s">
        <v>352</v>
      </c>
      <c r="Y1" s="254" t="s">
        <v>353</v>
      </c>
      <c r="Z1" s="255" t="s">
        <v>4442</v>
      </c>
      <c r="AA1" s="255" t="s">
        <v>3477</v>
      </c>
      <c r="AB1" s="255" t="s">
        <v>3476</v>
      </c>
      <c r="AD1" s="151" t="s">
        <v>3382</v>
      </c>
      <c r="AE1" s="152" t="s">
        <v>3243</v>
      </c>
      <c r="AF1" s="156" t="s">
        <v>3381</v>
      </c>
      <c r="AG1" s="159" t="s">
        <v>3244</v>
      </c>
      <c r="AH1" s="137" t="s">
        <v>3245</v>
      </c>
      <c r="AI1" s="137" t="s">
        <v>3246</v>
      </c>
      <c r="AJ1" s="139" t="s">
        <v>3249</v>
      </c>
      <c r="AK1" s="137" t="s">
        <v>3247</v>
      </c>
      <c r="AL1" s="137" t="s">
        <v>3248</v>
      </c>
      <c r="AM1" s="137" t="s">
        <v>3369</v>
      </c>
      <c r="AN1" s="137" t="s">
        <v>3383</v>
      </c>
      <c r="AO1" s="137" t="s">
        <v>3370</v>
      </c>
      <c r="AP1" s="137" t="s">
        <v>3384</v>
      </c>
      <c r="AQ1" s="1" t="s">
        <v>3711</v>
      </c>
      <c r="AR1" s="1" t="s">
        <v>3712</v>
      </c>
      <c r="AS1" s="1" t="s">
        <v>3713</v>
      </c>
      <c r="AT1" s="1" t="s">
        <v>3714</v>
      </c>
      <c r="AU1" s="1" t="s">
        <v>3715</v>
      </c>
      <c r="AV1" s="1" t="s">
        <v>3716</v>
      </c>
      <c r="AW1" s="210" t="s">
        <v>3720</v>
      </c>
      <c r="AX1" s="182" t="s">
        <v>3717</v>
      </c>
    </row>
    <row r="2" spans="1:50" s="2" customFormat="1" ht="68" customHeight="1">
      <c r="A2" s="2">
        <v>1</v>
      </c>
      <c r="B2" s="7">
        <v>100</v>
      </c>
      <c r="C2" s="282">
        <v>101</v>
      </c>
      <c r="D2" s="282" t="s">
        <v>3499</v>
      </c>
      <c r="E2" s="282" t="s">
        <v>3499</v>
      </c>
      <c r="F2" s="171" t="str">
        <f t="shared" ref="F2:F65" si="0">C2&amp;D2&amp;E2</f>
        <v>1010101</v>
      </c>
      <c r="G2" s="171" t="str">
        <f t="shared" ref="G2:G65" si="1">VLOOKUP(F2,Categories,5,FALSE)</f>
        <v>MATÉRIEL TROCHITA</v>
      </c>
      <c r="H2" s="171" t="str">
        <f t="shared" ref="H2:H65" si="2">IF(ISBLANK(D2),"",VLOOKUP(F2,Categories,7,FALSE))</f>
        <v>01</v>
      </c>
      <c r="I2" s="171" t="str">
        <f t="shared" ref="I2:I65" si="3">IF(ISBLANK(E2),"",VLOOKUP(F2,Categories,9,FALSE))</f>
        <v>On30 KITS</v>
      </c>
      <c r="J2" s="171">
        <f t="shared" ref="J2:J65" si="4">VLOOKUP(F2,categorie,14,FALSE)</f>
        <v>0</v>
      </c>
      <c r="K2" s="31">
        <f t="shared" ref="K2:K65" si="5">VLOOKUP(F2,Categories,13,FALSE)</f>
        <v>0</v>
      </c>
      <c r="L2" s="192" t="s">
        <v>3499</v>
      </c>
      <c r="M2" s="192" t="s">
        <v>3510</v>
      </c>
      <c r="N2" s="192" t="s">
        <v>3500</v>
      </c>
      <c r="O2" s="192" t="s">
        <v>3501</v>
      </c>
      <c r="P2" s="192" t="s">
        <v>3502</v>
      </c>
      <c r="Q2" s="192" t="s">
        <v>3503</v>
      </c>
      <c r="R2" s="21" t="s">
        <v>349</v>
      </c>
      <c r="S2" s="21">
        <v>1</v>
      </c>
      <c r="T2" s="16" t="s">
        <v>946</v>
      </c>
      <c r="U2" s="16" t="s">
        <v>975</v>
      </c>
      <c r="V2" s="16" t="s">
        <v>660</v>
      </c>
      <c r="W2" s="16" t="s">
        <v>2154</v>
      </c>
      <c r="X2" s="11" t="s">
        <v>1759</v>
      </c>
      <c r="Y2" s="11" t="s">
        <v>1856</v>
      </c>
      <c r="Z2" s="280">
        <f t="shared" ref="Z2:Z65" si="6">AA2/1.2</f>
        <v>133.33333333333334</v>
      </c>
      <c r="AA2" s="12">
        <v>160</v>
      </c>
      <c r="AB2" s="145">
        <v>105</v>
      </c>
      <c r="AC2" s="145"/>
      <c r="AD2" s="127">
        <v>5</v>
      </c>
      <c r="AE2" s="153"/>
      <c r="AF2" s="156">
        <v>1</v>
      </c>
      <c r="AG2" s="159"/>
      <c r="AH2" s="137"/>
      <c r="AI2" s="136">
        <v>1</v>
      </c>
      <c r="AJ2" s="136"/>
      <c r="AK2" s="136">
        <v>1</v>
      </c>
      <c r="AL2" s="140"/>
      <c r="AM2" s="144"/>
      <c r="AN2" s="144"/>
      <c r="AO2" s="144"/>
      <c r="AP2" s="144"/>
      <c r="AQ2" s="2" t="str">
        <f t="shared" ref="AQ2:AQ65" si="7">IF(ISBLANK(L2),"","http://www.aubertrain.com/shop/img-put/prod/"&amp;$C2&amp;"/"&amp;$R2&amp;"-"&amp;L2&amp;".jpg")</f>
        <v>http://www.aubertrain.com/shop/img-put/prod/101/110-01-01.jpg</v>
      </c>
      <c r="AR2" s="2" t="str">
        <f t="shared" ref="AR2:AR65" si="8">IF(ISBLANK(M2),"",",http://www.aubertrain.com/shop/img-put/prod/"&amp;$C2&amp;"/"&amp;$R2&amp;"-"&amp;M2&amp;".jpg")</f>
        <v>,http://www.aubertrain.com/shop/img-put/prod/101/110-01-02.jpg</v>
      </c>
      <c r="AS2" s="2" t="str">
        <f t="shared" ref="AS2:AS65" si="9">IF(ISBLANK(N2),"",",http://www.aubertrain.com/shop/img-put/prod/"&amp;$C2&amp;"/"&amp;$R2&amp;"-"&amp;N2&amp;".jpg")</f>
        <v>,http://www.aubertrain.com/shop/img-put/prod/101/110-01-03.jpg</v>
      </c>
      <c r="AT2" s="2" t="str">
        <f t="shared" ref="AT2:AT65" si="10">IF(ISBLANK(O2),"",",http://www.aubertrain.com/shop/img-put/prod/"&amp;$C2&amp;"/"&amp;$R2&amp;"-"&amp;O2&amp;".jpg")</f>
        <v>,http://www.aubertrain.com/shop/img-put/prod/101/110-01-04.jpg</v>
      </c>
      <c r="AU2" s="2" t="str">
        <f t="shared" ref="AU2:AU65" si="11">IF(ISBLANK(P2),"",",http://www.aubertrain.com/shop/img-put/prod/"&amp;$C2&amp;"/"&amp;$R2&amp;"-"&amp;P2&amp;".jpg")</f>
        <v>,http://www.aubertrain.com/shop/img-put/prod/101/110-01-05.jpg</v>
      </c>
      <c r="AV2" s="2" t="str">
        <f t="shared" ref="AV2:AV65" si="12">IF(ISBLANK(Q2),"",",http://www.aubertrain.com/shop/img-put/prod/"&amp;$C2&amp;"/"&amp;$R2&amp;"-"&amp;Q2&amp;".jpg")</f>
        <v>,http://www.aubertrain.com/shop/img-put/prod/101/110-01-06.jpg</v>
      </c>
      <c r="AW2" s="183" t="str">
        <f>AQ2&amp;AR2&amp;AS2&amp;AT2&amp;AU2&amp;AV2</f>
        <v>http://www.aubertrain.com/shop/img-put/prod/101/110-01-01.jpg,http://www.aubertrain.com/shop/img-put/prod/101/110-01-02.jpg,http://www.aubertrain.com/shop/img-put/prod/101/110-01-03.jpg,http://www.aubertrain.com/shop/img-put/prod/101/110-01-04.jpg,http://www.aubertrain.com/shop/img-put/prod/101/110-01-05.jpg,http://www.aubertrain.com/shop/img-put/prod/101/110-01-06.jpg</v>
      </c>
      <c r="AX2" s="183" t="str">
        <f t="shared" ref="AX2:AX65" si="13">G2&amp;IF(ISBLANK(D2),"",","&amp;H2)&amp;IF(ISBLANK(E2),"",","&amp;I2)</f>
        <v>MATÉRIEL TROCHITA,01,On30 KITS</v>
      </c>
    </row>
    <row r="3" spans="1:50" ht="68" customHeight="1">
      <c r="A3" s="1">
        <v>2</v>
      </c>
      <c r="B3" s="7"/>
      <c r="C3" s="282">
        <v>101</v>
      </c>
      <c r="D3" s="282" t="s">
        <v>3499</v>
      </c>
      <c r="E3" s="282" t="s">
        <v>3499</v>
      </c>
      <c r="F3" s="171" t="str">
        <f t="shared" si="0"/>
        <v>1010101</v>
      </c>
      <c r="G3" s="171" t="str">
        <f t="shared" si="1"/>
        <v>MATÉRIEL TROCHITA</v>
      </c>
      <c r="H3" s="171" t="str">
        <f t="shared" si="2"/>
        <v>01</v>
      </c>
      <c r="I3" s="171" t="str">
        <f t="shared" si="3"/>
        <v>On30 KITS</v>
      </c>
      <c r="J3" s="171">
        <f t="shared" si="4"/>
        <v>0</v>
      </c>
      <c r="K3" s="31">
        <f t="shared" si="5"/>
        <v>0</v>
      </c>
      <c r="L3" s="192" t="s">
        <v>3499</v>
      </c>
      <c r="M3" s="192" t="s">
        <v>3510</v>
      </c>
      <c r="N3" s="192" t="s">
        <v>3500</v>
      </c>
      <c r="O3" s="192" t="s">
        <v>3501</v>
      </c>
      <c r="P3" s="192" t="s">
        <v>3502</v>
      </c>
      <c r="Q3" s="193"/>
      <c r="R3" s="21" t="s">
        <v>350</v>
      </c>
      <c r="S3" s="21">
        <v>1</v>
      </c>
      <c r="T3" s="16" t="s">
        <v>947</v>
      </c>
      <c r="U3" s="16" t="s">
        <v>974</v>
      </c>
      <c r="V3" s="16" t="s">
        <v>661</v>
      </c>
      <c r="W3" s="16" t="s">
        <v>1977</v>
      </c>
      <c r="X3" s="11" t="s">
        <v>1760</v>
      </c>
      <c r="Y3" s="11" t="s">
        <v>1857</v>
      </c>
      <c r="Z3" s="280">
        <f t="shared" si="6"/>
        <v>133.33333333333334</v>
      </c>
      <c r="AA3" s="12">
        <v>160</v>
      </c>
      <c r="AB3" s="145">
        <v>105</v>
      </c>
      <c r="AC3" s="145"/>
      <c r="AD3" s="127">
        <v>11</v>
      </c>
      <c r="AE3" s="154"/>
      <c r="AF3" s="156">
        <v>1</v>
      </c>
      <c r="AG3" s="159"/>
      <c r="AH3" s="137"/>
      <c r="AI3" s="136">
        <v>1</v>
      </c>
      <c r="AJ3" s="136"/>
      <c r="AK3" s="136">
        <v>1</v>
      </c>
      <c r="AL3" s="140"/>
      <c r="AM3" s="144"/>
      <c r="AN3" s="144"/>
      <c r="AO3" s="144"/>
      <c r="AP3" s="144"/>
      <c r="AQ3" s="2" t="str">
        <f t="shared" si="7"/>
        <v>http://www.aubertrain.com/shop/img-put/prod/101/110-02-01.jpg</v>
      </c>
      <c r="AR3" s="2" t="str">
        <f t="shared" si="8"/>
        <v>,http://www.aubertrain.com/shop/img-put/prod/101/110-02-02.jpg</v>
      </c>
      <c r="AS3" s="2" t="str">
        <f t="shared" si="9"/>
        <v>,http://www.aubertrain.com/shop/img-put/prod/101/110-02-03.jpg</v>
      </c>
      <c r="AT3" s="2" t="str">
        <f t="shared" si="10"/>
        <v>,http://www.aubertrain.com/shop/img-put/prod/101/110-02-04.jpg</v>
      </c>
      <c r="AU3" s="2" t="str">
        <f t="shared" si="11"/>
        <v>,http://www.aubertrain.com/shop/img-put/prod/101/110-02-05.jpg</v>
      </c>
      <c r="AV3" s="2" t="str">
        <f t="shared" si="12"/>
        <v/>
      </c>
      <c r="AW3" s="183" t="str">
        <f t="shared" ref="AW3:AW66" si="14">AQ3&amp;AR3&amp;AS3&amp;AT3&amp;AU3&amp;AV3</f>
        <v>http://www.aubertrain.com/shop/img-put/prod/101/110-02-01.jpg,http://www.aubertrain.com/shop/img-put/prod/101/110-02-02.jpg,http://www.aubertrain.com/shop/img-put/prod/101/110-02-03.jpg,http://www.aubertrain.com/shop/img-put/prod/101/110-02-04.jpg,http://www.aubertrain.com/shop/img-put/prod/101/110-02-05.jpg</v>
      </c>
      <c r="AX3" s="183" t="str">
        <f t="shared" si="13"/>
        <v>MATÉRIEL TROCHITA,01,On30 KITS</v>
      </c>
    </row>
    <row r="4" spans="1:50" ht="68" customHeight="1">
      <c r="A4" s="2">
        <v>3</v>
      </c>
      <c r="B4" s="7"/>
      <c r="C4" s="282">
        <v>101</v>
      </c>
      <c r="D4" s="282" t="s">
        <v>3499</v>
      </c>
      <c r="E4" s="282" t="s">
        <v>3499</v>
      </c>
      <c r="F4" s="171" t="str">
        <f t="shared" si="0"/>
        <v>1010101</v>
      </c>
      <c r="G4" s="171" t="str">
        <f t="shared" si="1"/>
        <v>MATÉRIEL TROCHITA</v>
      </c>
      <c r="H4" s="171" t="str">
        <f t="shared" si="2"/>
        <v>01</v>
      </c>
      <c r="I4" s="171" t="str">
        <f t="shared" si="3"/>
        <v>On30 KITS</v>
      </c>
      <c r="J4" s="171">
        <f t="shared" si="4"/>
        <v>0</v>
      </c>
      <c r="K4" s="31">
        <f t="shared" si="5"/>
        <v>0</v>
      </c>
      <c r="L4" s="192" t="s">
        <v>3499</v>
      </c>
      <c r="M4" s="192" t="s">
        <v>3510</v>
      </c>
      <c r="N4" s="192" t="s">
        <v>3500</v>
      </c>
      <c r="O4" s="192" t="s">
        <v>3501</v>
      </c>
      <c r="P4" s="192"/>
      <c r="Q4" s="193"/>
      <c r="R4" s="21" t="s">
        <v>351</v>
      </c>
      <c r="S4" s="21">
        <v>1</v>
      </c>
      <c r="T4" s="16" t="s">
        <v>948</v>
      </c>
      <c r="U4" s="16" t="s">
        <v>973</v>
      </c>
      <c r="V4" s="16" t="s">
        <v>662</v>
      </c>
      <c r="W4" s="16" t="s">
        <v>1978</v>
      </c>
      <c r="X4" s="11" t="s">
        <v>1761</v>
      </c>
      <c r="Y4" s="11" t="s">
        <v>1858</v>
      </c>
      <c r="Z4" s="280">
        <f t="shared" si="6"/>
        <v>141.66666666666669</v>
      </c>
      <c r="AA4" s="12">
        <v>170</v>
      </c>
      <c r="AB4" s="145">
        <v>105</v>
      </c>
      <c r="AC4" s="145"/>
      <c r="AD4" s="127">
        <v>3</v>
      </c>
      <c r="AE4" s="154"/>
      <c r="AF4" s="156">
        <v>1</v>
      </c>
      <c r="AG4" s="159"/>
      <c r="AH4" s="137"/>
      <c r="AI4" s="136">
        <v>1</v>
      </c>
      <c r="AJ4" s="136"/>
      <c r="AK4" s="136">
        <v>1</v>
      </c>
      <c r="AL4" s="140"/>
      <c r="AM4" s="144"/>
      <c r="AN4" s="144"/>
      <c r="AO4" s="144"/>
      <c r="AP4" s="144"/>
      <c r="AQ4" s="2" t="str">
        <f t="shared" si="7"/>
        <v>http://www.aubertrain.com/shop/img-put/prod/101/110-03-01.jpg</v>
      </c>
      <c r="AR4" s="2" t="str">
        <f t="shared" si="8"/>
        <v>,http://www.aubertrain.com/shop/img-put/prod/101/110-03-02.jpg</v>
      </c>
      <c r="AS4" s="2" t="str">
        <f t="shared" si="9"/>
        <v>,http://www.aubertrain.com/shop/img-put/prod/101/110-03-03.jpg</v>
      </c>
      <c r="AT4" s="2" t="str">
        <f t="shared" si="10"/>
        <v>,http://www.aubertrain.com/shop/img-put/prod/101/110-03-04.jpg</v>
      </c>
      <c r="AU4" s="2" t="str">
        <f t="shared" si="11"/>
        <v/>
      </c>
      <c r="AV4" s="2" t="str">
        <f t="shared" si="12"/>
        <v/>
      </c>
      <c r="AW4" s="183" t="str">
        <f t="shared" si="14"/>
        <v>http://www.aubertrain.com/shop/img-put/prod/101/110-03-01.jpg,http://www.aubertrain.com/shop/img-put/prod/101/110-03-02.jpg,http://www.aubertrain.com/shop/img-put/prod/101/110-03-03.jpg,http://www.aubertrain.com/shop/img-put/prod/101/110-03-04.jpg</v>
      </c>
      <c r="AX4" s="183" t="str">
        <f t="shared" si="13"/>
        <v>MATÉRIEL TROCHITA,01,On30 KITS</v>
      </c>
    </row>
    <row r="5" spans="1:50" ht="68" customHeight="1">
      <c r="A5" s="1">
        <v>4</v>
      </c>
      <c r="B5" s="7"/>
      <c r="C5" s="282">
        <v>101</v>
      </c>
      <c r="D5" s="282" t="s">
        <v>3499</v>
      </c>
      <c r="E5" s="282" t="s">
        <v>3499</v>
      </c>
      <c r="F5" s="171" t="str">
        <f t="shared" si="0"/>
        <v>1010101</v>
      </c>
      <c r="G5" s="171" t="str">
        <f t="shared" si="1"/>
        <v>MATÉRIEL TROCHITA</v>
      </c>
      <c r="H5" s="171" t="str">
        <f t="shared" si="2"/>
        <v>01</v>
      </c>
      <c r="I5" s="171" t="str">
        <f t="shared" si="3"/>
        <v>On30 KITS</v>
      </c>
      <c r="J5" s="171">
        <f t="shared" si="4"/>
        <v>0</v>
      </c>
      <c r="K5" s="31">
        <f t="shared" si="5"/>
        <v>0</v>
      </c>
      <c r="L5" s="192" t="s">
        <v>3499</v>
      </c>
      <c r="M5" s="192" t="s">
        <v>3510</v>
      </c>
      <c r="N5" s="192"/>
      <c r="O5" s="192"/>
      <c r="P5" s="192"/>
      <c r="Q5" s="193"/>
      <c r="R5" s="21" t="s">
        <v>943</v>
      </c>
      <c r="S5" s="21">
        <v>1</v>
      </c>
      <c r="T5" s="16" t="s">
        <v>428</v>
      </c>
      <c r="U5" s="16" t="s">
        <v>975</v>
      </c>
      <c r="V5" s="16" t="s">
        <v>1040</v>
      </c>
      <c r="W5" s="16" t="s">
        <v>1037</v>
      </c>
      <c r="X5" s="11" t="s">
        <v>1762</v>
      </c>
      <c r="Y5" s="11" t="s">
        <v>1859</v>
      </c>
      <c r="Z5" s="280">
        <f t="shared" si="6"/>
        <v>241.66666666666669</v>
      </c>
      <c r="AA5" s="12">
        <v>290</v>
      </c>
      <c r="AB5" s="145"/>
      <c r="AC5" s="145"/>
      <c r="AD5" s="127"/>
      <c r="AE5" s="154"/>
      <c r="AF5" s="156">
        <v>1</v>
      </c>
      <c r="AG5" s="159"/>
      <c r="AH5" s="137"/>
      <c r="AI5" s="136">
        <v>1</v>
      </c>
      <c r="AJ5" s="136"/>
      <c r="AK5" s="136">
        <v>1</v>
      </c>
      <c r="AL5" s="140"/>
      <c r="AM5" s="144"/>
      <c r="AN5" s="144"/>
      <c r="AO5" s="144"/>
      <c r="AP5" s="144"/>
      <c r="AQ5" s="2" t="str">
        <f t="shared" si="7"/>
        <v>http://www.aubertrain.com/shop/img-put/prod/101/115-01-01.jpg</v>
      </c>
      <c r="AR5" s="2" t="str">
        <f t="shared" si="8"/>
        <v>,http://www.aubertrain.com/shop/img-put/prod/101/115-01-02.jpg</v>
      </c>
      <c r="AS5" s="2" t="str">
        <f t="shared" si="9"/>
        <v/>
      </c>
      <c r="AT5" s="2" t="str">
        <f t="shared" si="10"/>
        <v/>
      </c>
      <c r="AU5" s="2" t="str">
        <f t="shared" si="11"/>
        <v/>
      </c>
      <c r="AV5" s="2" t="str">
        <f t="shared" si="12"/>
        <v/>
      </c>
      <c r="AW5" s="183" t="str">
        <f t="shared" si="14"/>
        <v>http://www.aubertrain.com/shop/img-put/prod/101/115-01-01.jpg,http://www.aubertrain.com/shop/img-put/prod/101/115-01-02.jpg</v>
      </c>
      <c r="AX5" s="183" t="str">
        <f t="shared" si="13"/>
        <v>MATÉRIEL TROCHITA,01,On30 KITS</v>
      </c>
    </row>
    <row r="6" spans="1:50" ht="68" customHeight="1">
      <c r="A6" s="2">
        <v>5</v>
      </c>
      <c r="B6" s="7"/>
      <c r="C6" s="282">
        <v>101</v>
      </c>
      <c r="D6" s="282" t="s">
        <v>3499</v>
      </c>
      <c r="E6" s="282" t="s">
        <v>3499</v>
      </c>
      <c r="F6" s="171" t="str">
        <f t="shared" si="0"/>
        <v>1010101</v>
      </c>
      <c r="G6" s="171" t="str">
        <f t="shared" si="1"/>
        <v>MATÉRIEL TROCHITA</v>
      </c>
      <c r="H6" s="171" t="str">
        <f t="shared" si="2"/>
        <v>01</v>
      </c>
      <c r="I6" s="171" t="str">
        <f t="shared" si="3"/>
        <v>On30 KITS</v>
      </c>
      <c r="J6" s="171">
        <f t="shared" si="4"/>
        <v>0</v>
      </c>
      <c r="K6" s="31">
        <f t="shared" si="5"/>
        <v>0</v>
      </c>
      <c r="L6" s="192" t="s">
        <v>3499</v>
      </c>
      <c r="M6" s="192" t="s">
        <v>3510</v>
      </c>
      <c r="N6" s="192"/>
      <c r="O6" s="192"/>
      <c r="P6" s="192"/>
      <c r="Q6" s="193"/>
      <c r="R6" s="21" t="s">
        <v>944</v>
      </c>
      <c r="S6" s="21">
        <v>1</v>
      </c>
      <c r="T6" s="16" t="s">
        <v>666</v>
      </c>
      <c r="U6" s="16" t="s">
        <v>974</v>
      </c>
      <c r="V6" s="16" t="s">
        <v>1041</v>
      </c>
      <c r="W6" s="16" t="s">
        <v>1038</v>
      </c>
      <c r="X6" s="11" t="s">
        <v>1763</v>
      </c>
      <c r="Y6" s="11" t="s">
        <v>1860</v>
      </c>
      <c r="Z6" s="280">
        <f t="shared" si="6"/>
        <v>241.66666666666669</v>
      </c>
      <c r="AA6" s="12">
        <v>290</v>
      </c>
      <c r="AB6" s="145"/>
      <c r="AC6" s="145"/>
      <c r="AD6" s="127"/>
      <c r="AE6" s="154"/>
      <c r="AF6" s="156">
        <v>1</v>
      </c>
      <c r="AG6" s="159"/>
      <c r="AH6" s="137"/>
      <c r="AI6" s="136">
        <v>1</v>
      </c>
      <c r="AJ6" s="136"/>
      <c r="AK6" s="136">
        <v>1</v>
      </c>
      <c r="AL6" s="140"/>
      <c r="AM6" s="144"/>
      <c r="AN6" s="144"/>
      <c r="AO6" s="144"/>
      <c r="AP6" s="144"/>
      <c r="AQ6" s="2" t="str">
        <f t="shared" si="7"/>
        <v>http://www.aubertrain.com/shop/img-put/prod/101/115-02-01.jpg</v>
      </c>
      <c r="AR6" s="2" t="str">
        <f t="shared" si="8"/>
        <v>,http://www.aubertrain.com/shop/img-put/prod/101/115-02-02.jpg</v>
      </c>
      <c r="AS6" s="2" t="str">
        <f t="shared" si="9"/>
        <v/>
      </c>
      <c r="AT6" s="2" t="str">
        <f t="shared" si="10"/>
        <v/>
      </c>
      <c r="AU6" s="2" t="str">
        <f t="shared" si="11"/>
        <v/>
      </c>
      <c r="AV6" s="2" t="str">
        <f t="shared" si="12"/>
        <v/>
      </c>
      <c r="AW6" s="183" t="str">
        <f t="shared" si="14"/>
        <v>http://www.aubertrain.com/shop/img-put/prod/101/115-02-01.jpg,http://www.aubertrain.com/shop/img-put/prod/101/115-02-02.jpg</v>
      </c>
      <c r="AX6" s="183" t="str">
        <f t="shared" si="13"/>
        <v>MATÉRIEL TROCHITA,01,On30 KITS</v>
      </c>
    </row>
    <row r="7" spans="1:50" ht="68" customHeight="1">
      <c r="A7" s="1">
        <v>6</v>
      </c>
      <c r="B7" s="7"/>
      <c r="C7" s="282">
        <v>101</v>
      </c>
      <c r="D7" s="282" t="s">
        <v>3499</v>
      </c>
      <c r="E7" s="282" t="s">
        <v>3499</v>
      </c>
      <c r="F7" s="171" t="str">
        <f t="shared" si="0"/>
        <v>1010101</v>
      </c>
      <c r="G7" s="171" t="str">
        <f t="shared" si="1"/>
        <v>MATÉRIEL TROCHITA</v>
      </c>
      <c r="H7" s="171" t="str">
        <f t="shared" si="2"/>
        <v>01</v>
      </c>
      <c r="I7" s="171" t="str">
        <f t="shared" si="3"/>
        <v>On30 KITS</v>
      </c>
      <c r="J7" s="171">
        <f t="shared" si="4"/>
        <v>0</v>
      </c>
      <c r="K7" s="31">
        <f t="shared" si="5"/>
        <v>0</v>
      </c>
      <c r="L7" s="192" t="s">
        <v>3499</v>
      </c>
      <c r="M7" s="192" t="s">
        <v>3499</v>
      </c>
      <c r="N7" s="192" t="s">
        <v>3500</v>
      </c>
      <c r="O7" s="192"/>
      <c r="P7" s="192"/>
      <c r="Q7" s="193"/>
      <c r="R7" s="21" t="s">
        <v>945</v>
      </c>
      <c r="S7" s="21">
        <v>1</v>
      </c>
      <c r="T7" s="16" t="s">
        <v>665</v>
      </c>
      <c r="U7" s="16" t="s">
        <v>973</v>
      </c>
      <c r="V7" s="16" t="s">
        <v>1042</v>
      </c>
      <c r="W7" s="16" t="s">
        <v>1039</v>
      </c>
      <c r="X7" s="11" t="s">
        <v>1764</v>
      </c>
      <c r="Y7" s="95" t="s">
        <v>1861</v>
      </c>
      <c r="Z7" s="280">
        <f t="shared" si="6"/>
        <v>241.66666666666669</v>
      </c>
      <c r="AA7" s="12">
        <v>290</v>
      </c>
      <c r="AB7" s="145"/>
      <c r="AC7" s="145"/>
      <c r="AD7" s="127"/>
      <c r="AE7" s="154"/>
      <c r="AF7" s="156">
        <v>1</v>
      </c>
      <c r="AG7" s="159"/>
      <c r="AH7" s="137"/>
      <c r="AI7" s="136">
        <v>1</v>
      </c>
      <c r="AJ7" s="136"/>
      <c r="AK7" s="136">
        <v>1</v>
      </c>
      <c r="AL7" s="140"/>
      <c r="AM7" s="144"/>
      <c r="AN7" s="144"/>
      <c r="AO7" s="144"/>
      <c r="AP7" s="144"/>
      <c r="AQ7" s="2" t="str">
        <f t="shared" si="7"/>
        <v>http://www.aubertrain.com/shop/img-put/prod/101/115-03-01.jpg</v>
      </c>
      <c r="AR7" s="2" t="str">
        <f t="shared" si="8"/>
        <v>,http://www.aubertrain.com/shop/img-put/prod/101/115-03-01.jpg</v>
      </c>
      <c r="AS7" s="2" t="str">
        <f t="shared" si="9"/>
        <v>,http://www.aubertrain.com/shop/img-put/prod/101/115-03-03.jpg</v>
      </c>
      <c r="AT7" s="2" t="str">
        <f t="shared" si="10"/>
        <v/>
      </c>
      <c r="AU7" s="2" t="str">
        <f t="shared" si="11"/>
        <v/>
      </c>
      <c r="AV7" s="2" t="str">
        <f t="shared" si="12"/>
        <v/>
      </c>
      <c r="AW7" s="183" t="str">
        <f t="shared" si="14"/>
        <v>http://www.aubertrain.com/shop/img-put/prod/101/115-03-01.jpg,http://www.aubertrain.com/shop/img-put/prod/101/115-03-01.jpg,http://www.aubertrain.com/shop/img-put/prod/101/115-03-03.jpg</v>
      </c>
      <c r="AX7" s="183" t="str">
        <f t="shared" si="13"/>
        <v>MATÉRIEL TROCHITA,01,On30 KITS</v>
      </c>
    </row>
    <row r="8" spans="1:50" ht="68" customHeight="1">
      <c r="A8" s="2">
        <v>7</v>
      </c>
      <c r="B8" s="7">
        <v>120</v>
      </c>
      <c r="C8" s="282">
        <v>101</v>
      </c>
      <c r="D8" s="282" t="s">
        <v>3499</v>
      </c>
      <c r="E8" s="282" t="s">
        <v>3510</v>
      </c>
      <c r="F8" s="171" t="str">
        <f t="shared" si="0"/>
        <v>1010102</v>
      </c>
      <c r="G8" s="171" t="str">
        <f t="shared" si="1"/>
        <v>MATÉRIEL TROCHITA</v>
      </c>
      <c r="H8" s="171" t="str">
        <f t="shared" si="2"/>
        <v>01</v>
      </c>
      <c r="I8" s="171" t="str">
        <f t="shared" si="3"/>
        <v>On30 KITS</v>
      </c>
      <c r="J8" s="171">
        <f t="shared" si="4"/>
        <v>0</v>
      </c>
      <c r="K8" s="31">
        <f t="shared" si="5"/>
        <v>0</v>
      </c>
      <c r="L8" s="192" t="s">
        <v>3499</v>
      </c>
      <c r="M8" s="192" t="s">
        <v>3510</v>
      </c>
      <c r="N8" s="192"/>
      <c r="O8" s="192"/>
      <c r="P8" s="192"/>
      <c r="Q8" s="193"/>
      <c r="R8" s="21" t="s">
        <v>368</v>
      </c>
      <c r="S8" s="21">
        <v>1</v>
      </c>
      <c r="T8" s="16" t="s">
        <v>965</v>
      </c>
      <c r="U8" s="16" t="s">
        <v>972</v>
      </c>
      <c r="V8" s="16" t="s">
        <v>667</v>
      </c>
      <c r="W8" s="16" t="s">
        <v>1979</v>
      </c>
      <c r="X8" s="11" t="s">
        <v>47</v>
      </c>
      <c r="Y8" s="11" t="s">
        <v>1862</v>
      </c>
      <c r="Z8" s="280">
        <f t="shared" si="6"/>
        <v>120.83333333333334</v>
      </c>
      <c r="AA8" s="12">
        <v>145</v>
      </c>
      <c r="AB8" s="145">
        <v>90</v>
      </c>
      <c r="AC8" s="145"/>
      <c r="AD8" s="127">
        <v>3</v>
      </c>
      <c r="AE8" s="154"/>
      <c r="AF8" s="156">
        <v>1</v>
      </c>
      <c r="AG8" s="159"/>
      <c r="AH8" s="137"/>
      <c r="AI8" s="136">
        <v>1</v>
      </c>
      <c r="AJ8" s="136"/>
      <c r="AK8" s="136">
        <v>1</v>
      </c>
      <c r="AL8" s="140"/>
      <c r="AM8" s="144"/>
      <c r="AN8" s="144"/>
      <c r="AO8" s="144"/>
      <c r="AP8" s="144"/>
      <c r="AQ8" s="2" t="str">
        <f t="shared" si="7"/>
        <v>http://www.aubertrain.com/shop/img-put/prod/101/120-01-01.jpg</v>
      </c>
      <c r="AR8" s="2" t="str">
        <f t="shared" si="8"/>
        <v>,http://www.aubertrain.com/shop/img-put/prod/101/120-01-02.jpg</v>
      </c>
      <c r="AS8" s="2" t="str">
        <f t="shared" si="9"/>
        <v/>
      </c>
      <c r="AT8" s="2" t="str">
        <f t="shared" si="10"/>
        <v/>
      </c>
      <c r="AU8" s="2" t="str">
        <f t="shared" si="11"/>
        <v/>
      </c>
      <c r="AV8" s="2" t="str">
        <f t="shared" si="12"/>
        <v/>
      </c>
      <c r="AW8" s="183" t="str">
        <f t="shared" si="14"/>
        <v>http://www.aubertrain.com/shop/img-put/prod/101/120-01-01.jpg,http://www.aubertrain.com/shop/img-put/prod/101/120-01-02.jpg</v>
      </c>
      <c r="AX8" s="183" t="str">
        <f t="shared" si="13"/>
        <v>MATÉRIEL TROCHITA,01,On30 KITS</v>
      </c>
    </row>
    <row r="9" spans="1:50" ht="68" customHeight="1">
      <c r="A9" s="1">
        <v>8</v>
      </c>
      <c r="B9" s="7"/>
      <c r="C9" s="282">
        <v>101</v>
      </c>
      <c r="D9" s="282" t="s">
        <v>3499</v>
      </c>
      <c r="E9" s="282" t="s">
        <v>3510</v>
      </c>
      <c r="F9" s="171" t="str">
        <f t="shared" si="0"/>
        <v>1010102</v>
      </c>
      <c r="G9" s="171" t="str">
        <f t="shared" si="1"/>
        <v>MATÉRIEL TROCHITA</v>
      </c>
      <c r="H9" s="171" t="str">
        <f t="shared" si="2"/>
        <v>01</v>
      </c>
      <c r="I9" s="171" t="str">
        <f t="shared" si="3"/>
        <v>On30 KITS</v>
      </c>
      <c r="J9" s="171">
        <f t="shared" si="4"/>
        <v>0</v>
      </c>
      <c r="K9" s="31">
        <f t="shared" si="5"/>
        <v>0</v>
      </c>
      <c r="L9" s="192" t="s">
        <v>3499</v>
      </c>
      <c r="M9" s="192"/>
      <c r="N9" s="192"/>
      <c r="O9" s="192"/>
      <c r="P9" s="192"/>
      <c r="Q9" s="193"/>
      <c r="R9" s="21" t="s">
        <v>369</v>
      </c>
      <c r="S9" s="21">
        <v>1</v>
      </c>
      <c r="T9" s="16" t="s">
        <v>964</v>
      </c>
      <c r="U9" s="16" t="s">
        <v>971</v>
      </c>
      <c r="V9" s="16" t="s">
        <v>2035</v>
      </c>
      <c r="W9" s="16" t="s">
        <v>670</v>
      </c>
      <c r="X9" s="11" t="s">
        <v>1765</v>
      </c>
      <c r="Y9" s="11" t="s">
        <v>1863</v>
      </c>
      <c r="Z9" s="280">
        <f t="shared" si="6"/>
        <v>116.66666666666667</v>
      </c>
      <c r="AA9" s="12">
        <v>140</v>
      </c>
      <c r="AB9" s="145">
        <v>85</v>
      </c>
      <c r="AC9" s="145"/>
      <c r="AD9" s="127"/>
      <c r="AE9" s="154"/>
      <c r="AF9" s="156">
        <v>1</v>
      </c>
      <c r="AG9" s="159"/>
      <c r="AH9" s="137"/>
      <c r="AI9" s="136">
        <v>1</v>
      </c>
      <c r="AJ9" s="136"/>
      <c r="AK9" s="136">
        <v>1</v>
      </c>
      <c r="AL9" s="140"/>
      <c r="AM9" s="144"/>
      <c r="AN9" s="144"/>
      <c r="AO9" s="144"/>
      <c r="AP9" s="144"/>
      <c r="AQ9" s="2" t="str">
        <f t="shared" si="7"/>
        <v>http://www.aubertrain.com/shop/img-put/prod/101/120-02-01.jpg</v>
      </c>
      <c r="AR9" s="2" t="str">
        <f t="shared" si="8"/>
        <v/>
      </c>
      <c r="AS9" s="2" t="str">
        <f t="shared" si="9"/>
        <v/>
      </c>
      <c r="AT9" s="2" t="str">
        <f t="shared" si="10"/>
        <v/>
      </c>
      <c r="AU9" s="2" t="str">
        <f t="shared" si="11"/>
        <v/>
      </c>
      <c r="AV9" s="2" t="str">
        <f t="shared" si="12"/>
        <v/>
      </c>
      <c r="AW9" s="183" t="str">
        <f t="shared" si="14"/>
        <v>http://www.aubertrain.com/shop/img-put/prod/101/120-02-01.jpg</v>
      </c>
      <c r="AX9" s="183" t="str">
        <f t="shared" si="13"/>
        <v>MATÉRIEL TROCHITA,01,On30 KITS</v>
      </c>
    </row>
    <row r="10" spans="1:50" ht="68" customHeight="1">
      <c r="A10" s="2">
        <v>9</v>
      </c>
      <c r="B10" s="7"/>
      <c r="C10" s="282">
        <v>101</v>
      </c>
      <c r="D10" s="282" t="s">
        <v>3499</v>
      </c>
      <c r="E10" s="282" t="s">
        <v>3510</v>
      </c>
      <c r="F10" s="171" t="str">
        <f t="shared" si="0"/>
        <v>1010102</v>
      </c>
      <c r="G10" s="171" t="str">
        <f t="shared" si="1"/>
        <v>MATÉRIEL TROCHITA</v>
      </c>
      <c r="H10" s="171" t="str">
        <f t="shared" si="2"/>
        <v>01</v>
      </c>
      <c r="I10" s="171" t="str">
        <f t="shared" si="3"/>
        <v>On30 KITS</v>
      </c>
      <c r="J10" s="171">
        <f t="shared" si="4"/>
        <v>0</v>
      </c>
      <c r="K10" s="31">
        <f t="shared" si="5"/>
        <v>0</v>
      </c>
      <c r="L10" s="192" t="s">
        <v>3499</v>
      </c>
      <c r="M10" s="192" t="s">
        <v>3510</v>
      </c>
      <c r="N10" s="192" t="s">
        <v>3500</v>
      </c>
      <c r="O10" s="192" t="s">
        <v>3501</v>
      </c>
      <c r="P10" s="192" t="s">
        <v>3502</v>
      </c>
      <c r="Q10" s="192" t="s">
        <v>3503</v>
      </c>
      <c r="R10" s="21" t="s">
        <v>370</v>
      </c>
      <c r="S10" s="21">
        <v>1</v>
      </c>
      <c r="T10" s="16" t="s">
        <v>963</v>
      </c>
      <c r="U10" s="16" t="s">
        <v>970</v>
      </c>
      <c r="V10" s="16" t="s">
        <v>658</v>
      </c>
      <c r="W10" s="16" t="s">
        <v>1980</v>
      </c>
      <c r="X10" s="11" t="s">
        <v>1766</v>
      </c>
      <c r="Y10" s="11" t="s">
        <v>1864</v>
      </c>
      <c r="Z10" s="280">
        <f t="shared" si="6"/>
        <v>115</v>
      </c>
      <c r="AA10" s="12">
        <v>138</v>
      </c>
      <c r="AB10" s="145">
        <v>75</v>
      </c>
      <c r="AC10" s="145"/>
      <c r="AD10" s="127">
        <v>5</v>
      </c>
      <c r="AE10" s="154"/>
      <c r="AF10" s="156">
        <v>1</v>
      </c>
      <c r="AG10" s="159"/>
      <c r="AH10" s="137"/>
      <c r="AI10" s="136">
        <v>1</v>
      </c>
      <c r="AJ10" s="136"/>
      <c r="AK10" s="136">
        <v>1</v>
      </c>
      <c r="AL10" s="140"/>
      <c r="AM10" s="144"/>
      <c r="AN10" s="144"/>
      <c r="AO10" s="144"/>
      <c r="AP10" s="144"/>
      <c r="AQ10" s="2" t="str">
        <f t="shared" si="7"/>
        <v>http://www.aubertrain.com/shop/img-put/prod/101/120-03-01.jpg</v>
      </c>
      <c r="AR10" s="2" t="str">
        <f t="shared" si="8"/>
        <v>,http://www.aubertrain.com/shop/img-put/prod/101/120-03-02.jpg</v>
      </c>
      <c r="AS10" s="2" t="str">
        <f t="shared" si="9"/>
        <v>,http://www.aubertrain.com/shop/img-put/prod/101/120-03-03.jpg</v>
      </c>
      <c r="AT10" s="2" t="str">
        <f t="shared" si="10"/>
        <v>,http://www.aubertrain.com/shop/img-put/prod/101/120-03-04.jpg</v>
      </c>
      <c r="AU10" s="2" t="str">
        <f t="shared" si="11"/>
        <v>,http://www.aubertrain.com/shop/img-put/prod/101/120-03-05.jpg</v>
      </c>
      <c r="AV10" s="2" t="str">
        <f t="shared" si="12"/>
        <v>,http://www.aubertrain.com/shop/img-put/prod/101/120-03-06.jpg</v>
      </c>
      <c r="AW10" s="183" t="str">
        <f t="shared" si="14"/>
        <v>http://www.aubertrain.com/shop/img-put/prod/101/120-03-01.jpg,http://www.aubertrain.com/shop/img-put/prod/101/120-03-02.jpg,http://www.aubertrain.com/shop/img-put/prod/101/120-03-03.jpg,http://www.aubertrain.com/shop/img-put/prod/101/120-03-04.jpg,http://www.aubertrain.com/shop/img-put/prod/101/120-03-05.jpg,http://www.aubertrain.com/shop/img-put/prod/101/120-03-06.jpg</v>
      </c>
      <c r="AX10" s="183" t="str">
        <f t="shared" si="13"/>
        <v>MATÉRIEL TROCHITA,01,On30 KITS</v>
      </c>
    </row>
    <row r="11" spans="1:50" ht="68" customHeight="1">
      <c r="A11" s="1">
        <v>10</v>
      </c>
      <c r="B11" s="7"/>
      <c r="C11" s="282">
        <v>101</v>
      </c>
      <c r="D11" s="282" t="s">
        <v>3499</v>
      </c>
      <c r="E11" s="282" t="s">
        <v>3510</v>
      </c>
      <c r="F11" s="171" t="str">
        <f t="shared" si="0"/>
        <v>1010102</v>
      </c>
      <c r="G11" s="171" t="str">
        <f t="shared" si="1"/>
        <v>MATÉRIEL TROCHITA</v>
      </c>
      <c r="H11" s="171" t="str">
        <f t="shared" si="2"/>
        <v>01</v>
      </c>
      <c r="I11" s="171" t="str">
        <f t="shared" si="3"/>
        <v>On30 KITS</v>
      </c>
      <c r="J11" s="171">
        <f t="shared" si="4"/>
        <v>0</v>
      </c>
      <c r="K11" s="31">
        <f t="shared" si="5"/>
        <v>0</v>
      </c>
      <c r="L11" s="192" t="s">
        <v>3499</v>
      </c>
      <c r="M11" s="192" t="s">
        <v>3510</v>
      </c>
      <c r="N11" s="192" t="s">
        <v>3500</v>
      </c>
      <c r="O11" s="192"/>
      <c r="P11" s="192"/>
      <c r="Q11" s="193"/>
      <c r="R11" s="21" t="s">
        <v>371</v>
      </c>
      <c r="S11" s="21">
        <v>1</v>
      </c>
      <c r="T11" s="16" t="s">
        <v>962</v>
      </c>
      <c r="U11" s="16" t="s">
        <v>969</v>
      </c>
      <c r="V11" s="16" t="s">
        <v>809</v>
      </c>
      <c r="W11" s="16" t="s">
        <v>1981</v>
      </c>
      <c r="X11" s="11" t="s">
        <v>48</v>
      </c>
      <c r="Y11" s="11" t="s">
        <v>1865</v>
      </c>
      <c r="Z11" s="280">
        <f t="shared" si="6"/>
        <v>106.66666666666667</v>
      </c>
      <c r="AA11" s="12">
        <v>128</v>
      </c>
      <c r="AB11" s="145">
        <v>75</v>
      </c>
      <c r="AC11" s="145"/>
      <c r="AD11" s="127"/>
      <c r="AE11" s="154"/>
      <c r="AF11" s="156">
        <v>1</v>
      </c>
      <c r="AG11" s="159"/>
      <c r="AH11" s="137"/>
      <c r="AI11" s="136">
        <v>1</v>
      </c>
      <c r="AJ11" s="136"/>
      <c r="AK11" s="136">
        <v>1</v>
      </c>
      <c r="AL11" s="140"/>
      <c r="AM11" s="144"/>
      <c r="AN11" s="144"/>
      <c r="AO11" s="144"/>
      <c r="AP11" s="144"/>
      <c r="AQ11" s="2" t="str">
        <f t="shared" si="7"/>
        <v>http://www.aubertrain.com/shop/img-put/prod/101/120-04-01.jpg</v>
      </c>
      <c r="AR11" s="2" t="str">
        <f t="shared" si="8"/>
        <v>,http://www.aubertrain.com/shop/img-put/prod/101/120-04-02.jpg</v>
      </c>
      <c r="AS11" s="2" t="str">
        <f t="shared" si="9"/>
        <v>,http://www.aubertrain.com/shop/img-put/prod/101/120-04-03.jpg</v>
      </c>
      <c r="AT11" s="2" t="str">
        <f t="shared" si="10"/>
        <v/>
      </c>
      <c r="AU11" s="2" t="str">
        <f t="shared" si="11"/>
        <v/>
      </c>
      <c r="AV11" s="2" t="str">
        <f t="shared" si="12"/>
        <v/>
      </c>
      <c r="AW11" s="183" t="str">
        <f t="shared" si="14"/>
        <v>http://www.aubertrain.com/shop/img-put/prod/101/120-04-01.jpg,http://www.aubertrain.com/shop/img-put/prod/101/120-04-02.jpg,http://www.aubertrain.com/shop/img-put/prod/101/120-04-03.jpg</v>
      </c>
      <c r="AX11" s="183" t="str">
        <f t="shared" si="13"/>
        <v>MATÉRIEL TROCHITA,01,On30 KITS</v>
      </c>
    </row>
    <row r="12" spans="1:50" ht="68" customHeight="1">
      <c r="A12" s="2">
        <v>11</v>
      </c>
      <c r="B12" s="7"/>
      <c r="C12" s="282">
        <v>101</v>
      </c>
      <c r="D12" s="282" t="s">
        <v>3499</v>
      </c>
      <c r="E12" s="282" t="s">
        <v>3510</v>
      </c>
      <c r="F12" s="171" t="str">
        <f t="shared" si="0"/>
        <v>1010102</v>
      </c>
      <c r="G12" s="171" t="str">
        <f t="shared" si="1"/>
        <v>MATÉRIEL TROCHITA</v>
      </c>
      <c r="H12" s="171" t="str">
        <f t="shared" si="2"/>
        <v>01</v>
      </c>
      <c r="I12" s="171" t="str">
        <f t="shared" si="3"/>
        <v>On30 KITS</v>
      </c>
      <c r="J12" s="171">
        <f t="shared" si="4"/>
        <v>0</v>
      </c>
      <c r="K12" s="31">
        <f t="shared" si="5"/>
        <v>0</v>
      </c>
      <c r="L12" s="192" t="s">
        <v>3499</v>
      </c>
      <c r="M12" s="192" t="s">
        <v>3510</v>
      </c>
      <c r="N12" s="192" t="s">
        <v>3500</v>
      </c>
      <c r="O12" s="192"/>
      <c r="P12" s="192"/>
      <c r="Q12" s="193"/>
      <c r="R12" s="21" t="s">
        <v>372</v>
      </c>
      <c r="S12" s="21">
        <v>1</v>
      </c>
      <c r="T12" s="16" t="s">
        <v>0</v>
      </c>
      <c r="U12" s="16" t="s">
        <v>969</v>
      </c>
      <c r="V12" s="16" t="s">
        <v>1044</v>
      </c>
      <c r="W12" s="16" t="s">
        <v>1982</v>
      </c>
      <c r="X12" s="11" t="s">
        <v>49</v>
      </c>
      <c r="Y12" s="11" t="s">
        <v>1866</v>
      </c>
      <c r="Z12" s="280">
        <f t="shared" si="6"/>
        <v>100</v>
      </c>
      <c r="AA12" s="12">
        <v>120</v>
      </c>
      <c r="AB12" s="145">
        <v>65</v>
      </c>
      <c r="AC12" s="145"/>
      <c r="AD12" s="127"/>
      <c r="AE12" s="154"/>
      <c r="AF12" s="156">
        <v>1</v>
      </c>
      <c r="AG12" s="159"/>
      <c r="AH12" s="137"/>
      <c r="AI12" s="136">
        <v>1</v>
      </c>
      <c r="AJ12" s="136"/>
      <c r="AK12" s="136">
        <v>1</v>
      </c>
      <c r="AL12" s="140"/>
      <c r="AM12" s="144"/>
      <c r="AN12" s="144"/>
      <c r="AO12" s="144"/>
      <c r="AP12" s="144"/>
      <c r="AQ12" s="2" t="str">
        <f t="shared" si="7"/>
        <v>http://www.aubertrain.com/shop/img-put/prod/101/120-05-01.jpg</v>
      </c>
      <c r="AR12" s="2" t="str">
        <f t="shared" si="8"/>
        <v>,http://www.aubertrain.com/shop/img-put/prod/101/120-05-02.jpg</v>
      </c>
      <c r="AS12" s="2" t="str">
        <f t="shared" si="9"/>
        <v>,http://www.aubertrain.com/shop/img-put/prod/101/120-05-03.jpg</v>
      </c>
      <c r="AT12" s="2" t="str">
        <f t="shared" si="10"/>
        <v/>
      </c>
      <c r="AU12" s="2" t="str">
        <f t="shared" si="11"/>
        <v/>
      </c>
      <c r="AV12" s="2" t="str">
        <f t="shared" si="12"/>
        <v/>
      </c>
      <c r="AW12" s="183" t="str">
        <f t="shared" si="14"/>
        <v>http://www.aubertrain.com/shop/img-put/prod/101/120-05-01.jpg,http://www.aubertrain.com/shop/img-put/prod/101/120-05-02.jpg,http://www.aubertrain.com/shop/img-put/prod/101/120-05-03.jpg</v>
      </c>
      <c r="AX12" s="183" t="str">
        <f t="shared" si="13"/>
        <v>MATÉRIEL TROCHITA,01,On30 KITS</v>
      </c>
    </row>
    <row r="13" spans="1:50" ht="68" customHeight="1">
      <c r="A13" s="1">
        <v>12</v>
      </c>
      <c r="B13" s="7"/>
      <c r="C13" s="282">
        <v>101</v>
      </c>
      <c r="D13" s="282" t="s">
        <v>3499</v>
      </c>
      <c r="E13" s="282" t="s">
        <v>3510</v>
      </c>
      <c r="F13" s="171" t="str">
        <f t="shared" si="0"/>
        <v>1010102</v>
      </c>
      <c r="G13" s="171" t="str">
        <f t="shared" si="1"/>
        <v>MATÉRIEL TROCHITA</v>
      </c>
      <c r="H13" s="171" t="str">
        <f t="shared" si="2"/>
        <v>01</v>
      </c>
      <c r="I13" s="171" t="str">
        <f t="shared" si="3"/>
        <v>On30 KITS</v>
      </c>
      <c r="J13" s="171">
        <f t="shared" si="4"/>
        <v>0</v>
      </c>
      <c r="K13" s="31">
        <f t="shared" si="5"/>
        <v>0</v>
      </c>
      <c r="L13" s="192" t="s">
        <v>3499</v>
      </c>
      <c r="M13" s="192" t="s">
        <v>3510</v>
      </c>
      <c r="N13" s="192"/>
      <c r="O13" s="192"/>
      <c r="P13" s="192"/>
      <c r="Q13" s="193"/>
      <c r="R13" s="21" t="s">
        <v>373</v>
      </c>
      <c r="S13" s="21">
        <v>1</v>
      </c>
      <c r="T13" s="16" t="s">
        <v>1</v>
      </c>
      <c r="U13" s="16" t="s">
        <v>968</v>
      </c>
      <c r="V13" s="16" t="s">
        <v>808</v>
      </c>
      <c r="W13" s="16" t="s">
        <v>1983</v>
      </c>
      <c r="X13" s="11" t="s">
        <v>50</v>
      </c>
      <c r="Y13" s="11" t="s">
        <v>1867</v>
      </c>
      <c r="Z13" s="280">
        <f t="shared" si="6"/>
        <v>100</v>
      </c>
      <c r="AA13" s="12">
        <v>120</v>
      </c>
      <c r="AB13" s="145">
        <v>65</v>
      </c>
      <c r="AC13" s="145"/>
      <c r="AD13" s="127"/>
      <c r="AE13" s="154"/>
      <c r="AF13" s="156">
        <v>1</v>
      </c>
      <c r="AG13" s="159"/>
      <c r="AH13" s="137"/>
      <c r="AI13" s="136">
        <v>1</v>
      </c>
      <c r="AJ13" s="136"/>
      <c r="AK13" s="136">
        <v>1</v>
      </c>
      <c r="AL13" s="140"/>
      <c r="AM13" s="144"/>
      <c r="AN13" s="144"/>
      <c r="AO13" s="144"/>
      <c r="AP13" s="144"/>
      <c r="AQ13" s="2" t="str">
        <f t="shared" si="7"/>
        <v>http://www.aubertrain.com/shop/img-put/prod/101/120-06-01.jpg</v>
      </c>
      <c r="AR13" s="2" t="str">
        <f t="shared" si="8"/>
        <v>,http://www.aubertrain.com/shop/img-put/prod/101/120-06-02.jpg</v>
      </c>
      <c r="AS13" s="2" t="str">
        <f t="shared" si="9"/>
        <v/>
      </c>
      <c r="AT13" s="2" t="str">
        <f t="shared" si="10"/>
        <v/>
      </c>
      <c r="AU13" s="2" t="str">
        <f t="shared" si="11"/>
        <v/>
      </c>
      <c r="AV13" s="2" t="str">
        <f t="shared" si="12"/>
        <v/>
      </c>
      <c r="AW13" s="183" t="str">
        <f t="shared" si="14"/>
        <v>http://www.aubertrain.com/shop/img-put/prod/101/120-06-01.jpg,http://www.aubertrain.com/shop/img-put/prod/101/120-06-02.jpg</v>
      </c>
      <c r="AX13" s="183" t="str">
        <f t="shared" si="13"/>
        <v>MATÉRIEL TROCHITA,01,On30 KITS</v>
      </c>
    </row>
    <row r="14" spans="1:50" ht="68" customHeight="1">
      <c r="A14" s="2">
        <v>13</v>
      </c>
      <c r="B14" s="7"/>
      <c r="C14" s="282">
        <v>101</v>
      </c>
      <c r="D14" s="282" t="s">
        <v>3499</v>
      </c>
      <c r="E14" s="282" t="s">
        <v>3510</v>
      </c>
      <c r="F14" s="171" t="str">
        <f t="shared" si="0"/>
        <v>1010102</v>
      </c>
      <c r="G14" s="171" t="str">
        <f t="shared" si="1"/>
        <v>MATÉRIEL TROCHITA</v>
      </c>
      <c r="H14" s="171" t="str">
        <f t="shared" si="2"/>
        <v>01</v>
      </c>
      <c r="I14" s="171" t="str">
        <f t="shared" si="3"/>
        <v>On30 KITS</v>
      </c>
      <c r="J14" s="171">
        <f t="shared" si="4"/>
        <v>0</v>
      </c>
      <c r="K14" s="31">
        <f t="shared" si="5"/>
        <v>0</v>
      </c>
      <c r="L14" s="192" t="s">
        <v>3499</v>
      </c>
      <c r="M14" s="192" t="s">
        <v>3510</v>
      </c>
      <c r="N14" s="192" t="s">
        <v>3500</v>
      </c>
      <c r="O14" s="192"/>
      <c r="P14" s="192"/>
      <c r="Q14" s="193"/>
      <c r="R14" s="21" t="s">
        <v>374</v>
      </c>
      <c r="S14" s="21">
        <v>1</v>
      </c>
      <c r="T14" s="16" t="s">
        <v>400</v>
      </c>
      <c r="U14" s="16" t="s">
        <v>967</v>
      </c>
      <c r="V14" s="16" t="s">
        <v>659</v>
      </c>
      <c r="W14" s="16" t="s">
        <v>1984</v>
      </c>
      <c r="X14" s="11" t="s">
        <v>51</v>
      </c>
      <c r="Y14" s="11" t="s">
        <v>1868</v>
      </c>
      <c r="Z14" s="280">
        <f t="shared" si="6"/>
        <v>97.5</v>
      </c>
      <c r="AA14" s="12">
        <v>117</v>
      </c>
      <c r="AB14" s="145">
        <v>60</v>
      </c>
      <c r="AC14" s="145"/>
      <c r="AD14" s="127"/>
      <c r="AE14" s="154"/>
      <c r="AF14" s="156">
        <v>1</v>
      </c>
      <c r="AG14" s="159"/>
      <c r="AH14" s="137"/>
      <c r="AI14" s="136">
        <v>1</v>
      </c>
      <c r="AJ14" s="136"/>
      <c r="AK14" s="136">
        <v>1</v>
      </c>
      <c r="AL14" s="140"/>
      <c r="AM14" s="144"/>
      <c r="AN14" s="144"/>
      <c r="AO14" s="144"/>
      <c r="AP14" s="144"/>
      <c r="AQ14" s="2" t="str">
        <f t="shared" si="7"/>
        <v>http://www.aubertrain.com/shop/img-put/prod/101/120-07-01.jpg</v>
      </c>
      <c r="AR14" s="2" t="str">
        <f t="shared" si="8"/>
        <v>,http://www.aubertrain.com/shop/img-put/prod/101/120-07-02.jpg</v>
      </c>
      <c r="AS14" s="2" t="str">
        <f t="shared" si="9"/>
        <v>,http://www.aubertrain.com/shop/img-put/prod/101/120-07-03.jpg</v>
      </c>
      <c r="AT14" s="2" t="str">
        <f t="shared" si="10"/>
        <v/>
      </c>
      <c r="AU14" s="2" t="str">
        <f t="shared" si="11"/>
        <v/>
      </c>
      <c r="AV14" s="2" t="str">
        <f t="shared" si="12"/>
        <v/>
      </c>
      <c r="AW14" s="183" t="str">
        <f t="shared" si="14"/>
        <v>http://www.aubertrain.com/shop/img-put/prod/101/120-07-01.jpg,http://www.aubertrain.com/shop/img-put/prod/101/120-07-02.jpg,http://www.aubertrain.com/shop/img-put/prod/101/120-07-03.jpg</v>
      </c>
      <c r="AX14" s="183" t="str">
        <f t="shared" si="13"/>
        <v>MATÉRIEL TROCHITA,01,On30 KITS</v>
      </c>
    </row>
    <row r="15" spans="1:50" ht="68" customHeight="1">
      <c r="A15" s="1">
        <v>14</v>
      </c>
      <c r="B15" s="7"/>
      <c r="C15" s="282">
        <v>101</v>
      </c>
      <c r="D15" s="282" t="s">
        <v>3499</v>
      </c>
      <c r="E15" s="282" t="s">
        <v>3510</v>
      </c>
      <c r="F15" s="171" t="str">
        <f t="shared" si="0"/>
        <v>1010102</v>
      </c>
      <c r="G15" s="171" t="str">
        <f t="shared" si="1"/>
        <v>MATÉRIEL TROCHITA</v>
      </c>
      <c r="H15" s="171" t="str">
        <f t="shared" si="2"/>
        <v>01</v>
      </c>
      <c r="I15" s="171" t="str">
        <f t="shared" si="3"/>
        <v>On30 KITS</v>
      </c>
      <c r="J15" s="171">
        <f t="shared" si="4"/>
        <v>0</v>
      </c>
      <c r="K15" s="31">
        <f t="shared" si="5"/>
        <v>0</v>
      </c>
      <c r="L15" s="192" t="s">
        <v>3499</v>
      </c>
      <c r="M15" s="192" t="s">
        <v>3510</v>
      </c>
      <c r="N15" s="192"/>
      <c r="O15" s="192"/>
      <c r="P15" s="88"/>
      <c r="Q15" s="88"/>
      <c r="R15" s="21" t="s">
        <v>375</v>
      </c>
      <c r="S15" s="21">
        <v>1</v>
      </c>
      <c r="T15" s="16" t="s">
        <v>2</v>
      </c>
      <c r="U15" s="16" t="s">
        <v>796</v>
      </c>
      <c r="V15" s="16" t="s">
        <v>2036</v>
      </c>
      <c r="W15" s="16" t="s">
        <v>1985</v>
      </c>
      <c r="X15" s="11" t="s">
        <v>52</v>
      </c>
      <c r="Y15" s="11" t="s">
        <v>1869</v>
      </c>
      <c r="Z15" s="280">
        <f t="shared" si="6"/>
        <v>100</v>
      </c>
      <c r="AA15" s="12">
        <v>120</v>
      </c>
      <c r="AB15" s="145"/>
      <c r="AC15" s="145"/>
      <c r="AD15" s="127"/>
      <c r="AE15" s="154"/>
      <c r="AF15" s="156">
        <v>1</v>
      </c>
      <c r="AG15" s="159"/>
      <c r="AH15" s="137"/>
      <c r="AI15" s="136">
        <v>1</v>
      </c>
      <c r="AJ15" s="136"/>
      <c r="AK15" s="136">
        <v>1</v>
      </c>
      <c r="AL15" s="140"/>
      <c r="AM15" s="144"/>
      <c r="AN15" s="144"/>
      <c r="AO15" s="144"/>
      <c r="AP15" s="144"/>
      <c r="AQ15" s="2" t="str">
        <f t="shared" si="7"/>
        <v>http://www.aubertrain.com/shop/img-put/prod/101/120-08-01.jpg</v>
      </c>
      <c r="AR15" s="2" t="str">
        <f t="shared" si="8"/>
        <v>,http://www.aubertrain.com/shop/img-put/prod/101/120-08-02.jpg</v>
      </c>
      <c r="AS15" s="2" t="str">
        <f t="shared" si="9"/>
        <v/>
      </c>
      <c r="AT15" s="2" t="str">
        <f t="shared" si="10"/>
        <v/>
      </c>
      <c r="AU15" s="2" t="str">
        <f t="shared" si="11"/>
        <v/>
      </c>
      <c r="AV15" s="2" t="str">
        <f t="shared" si="12"/>
        <v/>
      </c>
      <c r="AW15" s="183" t="str">
        <f t="shared" si="14"/>
        <v>http://www.aubertrain.com/shop/img-put/prod/101/120-08-01.jpg,http://www.aubertrain.com/shop/img-put/prod/101/120-08-02.jpg</v>
      </c>
      <c r="AX15" s="183" t="str">
        <f t="shared" si="13"/>
        <v>MATÉRIEL TROCHITA,01,On30 KITS</v>
      </c>
    </row>
    <row r="16" spans="1:50" ht="68" customHeight="1">
      <c r="A16" s="2">
        <v>15</v>
      </c>
      <c r="B16" s="7" t="s">
        <v>3718</v>
      </c>
      <c r="C16" s="282">
        <v>101</v>
      </c>
      <c r="D16" s="282" t="s">
        <v>3500</v>
      </c>
      <c r="E16" s="283"/>
      <c r="F16" s="171" t="str">
        <f t="shared" si="0"/>
        <v>10103</v>
      </c>
      <c r="G16" s="171" t="str">
        <f t="shared" si="1"/>
        <v>MATÉRIEL TROCHITA</v>
      </c>
      <c r="H16" s="171" t="str">
        <f t="shared" si="2"/>
        <v>03</v>
      </c>
      <c r="I16" s="171" t="str">
        <f t="shared" si="3"/>
        <v/>
      </c>
      <c r="J16" s="171">
        <f t="shared" si="4"/>
        <v>4</v>
      </c>
      <c r="K16" s="31">
        <f t="shared" si="5"/>
        <v>0</v>
      </c>
      <c r="L16" s="192" t="s">
        <v>3499</v>
      </c>
      <c r="M16" s="192" t="s">
        <v>3510</v>
      </c>
      <c r="N16" s="192"/>
      <c r="O16" s="192"/>
      <c r="P16" s="194"/>
      <c r="Q16" s="194"/>
      <c r="R16" s="21" t="s">
        <v>976</v>
      </c>
      <c r="S16" s="21">
        <v>1</v>
      </c>
      <c r="T16" s="16" t="s">
        <v>1334</v>
      </c>
      <c r="U16" s="16" t="s">
        <v>1061</v>
      </c>
      <c r="V16" s="16" t="s">
        <v>1336</v>
      </c>
      <c r="W16" s="16" t="s">
        <v>1335</v>
      </c>
      <c r="X16" s="11" t="s">
        <v>1337</v>
      </c>
      <c r="Y16" s="11" t="s">
        <v>1870</v>
      </c>
      <c r="Z16" s="280">
        <f t="shared" si="6"/>
        <v>3.3333333333333335</v>
      </c>
      <c r="AA16" s="12">
        <v>4</v>
      </c>
      <c r="AB16" s="145">
        <v>1.5</v>
      </c>
      <c r="AC16" s="145"/>
      <c r="AD16" s="127">
        <v>300</v>
      </c>
      <c r="AE16" s="154"/>
      <c r="AF16" s="156">
        <v>1</v>
      </c>
      <c r="AG16" s="159"/>
      <c r="AH16" s="137"/>
      <c r="AI16" s="136">
        <v>1</v>
      </c>
      <c r="AJ16" s="136"/>
      <c r="AK16" s="136"/>
      <c r="AL16" s="136">
        <v>1</v>
      </c>
      <c r="AM16" s="144"/>
      <c r="AN16" s="144"/>
      <c r="AO16" s="144"/>
      <c r="AP16" s="144"/>
      <c r="AQ16" s="2" t="str">
        <f t="shared" si="7"/>
        <v>http://www.aubertrain.com/shop/img-put/prod/101/120-09-01.jpg</v>
      </c>
      <c r="AR16" s="2" t="str">
        <f t="shared" si="8"/>
        <v>,http://www.aubertrain.com/shop/img-put/prod/101/120-09-02.jpg</v>
      </c>
      <c r="AS16" s="2" t="str">
        <f t="shared" si="9"/>
        <v/>
      </c>
      <c r="AT16" s="2" t="str">
        <f t="shared" si="10"/>
        <v/>
      </c>
      <c r="AU16" s="2" t="str">
        <f t="shared" si="11"/>
        <v/>
      </c>
      <c r="AV16" s="2" t="str">
        <f t="shared" si="12"/>
        <v/>
      </c>
      <c r="AW16" s="183" t="str">
        <f t="shared" si="14"/>
        <v>http://www.aubertrain.com/shop/img-put/prod/101/120-09-01.jpg,http://www.aubertrain.com/shop/img-put/prod/101/120-09-02.jpg</v>
      </c>
      <c r="AX16" s="183" t="str">
        <f t="shared" si="13"/>
        <v>MATÉRIEL TROCHITA,03</v>
      </c>
    </row>
    <row r="17" spans="1:50" ht="68" customHeight="1">
      <c r="A17" s="1">
        <v>16</v>
      </c>
      <c r="B17" s="7">
        <v>125</v>
      </c>
      <c r="C17" s="282">
        <v>101</v>
      </c>
      <c r="D17" s="282" t="s">
        <v>3502</v>
      </c>
      <c r="E17" s="283"/>
      <c r="F17" s="171" t="str">
        <f t="shared" si="0"/>
        <v>10105</v>
      </c>
      <c r="G17" s="171" t="str">
        <f t="shared" si="1"/>
        <v>MATÉRIEL TROCHITA</v>
      </c>
      <c r="H17" s="171" t="str">
        <f t="shared" si="2"/>
        <v>05</v>
      </c>
      <c r="I17" s="171" t="str">
        <f t="shared" si="3"/>
        <v/>
      </c>
      <c r="J17" s="171">
        <f t="shared" si="4"/>
        <v>6</v>
      </c>
      <c r="K17" s="31">
        <f t="shared" si="5"/>
        <v>0</v>
      </c>
      <c r="L17" s="192" t="s">
        <v>3499</v>
      </c>
      <c r="M17" s="192" t="s">
        <v>3510</v>
      </c>
      <c r="N17" s="192" t="s">
        <v>3500</v>
      </c>
      <c r="O17" s="192"/>
      <c r="P17" s="194"/>
      <c r="Q17" s="194"/>
      <c r="R17" s="21" t="s">
        <v>949</v>
      </c>
      <c r="S17" s="21">
        <v>1</v>
      </c>
      <c r="T17" s="16" t="s">
        <v>664</v>
      </c>
      <c r="U17" s="16" t="s">
        <v>663</v>
      </c>
      <c r="V17" s="16" t="s">
        <v>1043</v>
      </c>
      <c r="W17" s="16" t="s">
        <v>1052</v>
      </c>
      <c r="X17" s="11" t="s">
        <v>1060</v>
      </c>
      <c r="Y17" s="11" t="s">
        <v>1871</v>
      </c>
      <c r="Z17" s="280">
        <f t="shared" si="6"/>
        <v>200</v>
      </c>
      <c r="AA17" s="12">
        <v>240</v>
      </c>
      <c r="AB17" s="145"/>
      <c r="AC17" s="145"/>
      <c r="AD17" s="127">
        <v>1</v>
      </c>
      <c r="AE17" s="154"/>
      <c r="AF17" s="156">
        <v>1</v>
      </c>
      <c r="AG17" s="159"/>
      <c r="AH17" s="137"/>
      <c r="AI17" s="136">
        <v>1</v>
      </c>
      <c r="AJ17" s="136"/>
      <c r="AK17" s="136">
        <v>1</v>
      </c>
      <c r="AL17" s="140"/>
      <c r="AM17" s="144"/>
      <c r="AN17" s="144"/>
      <c r="AO17" s="144"/>
      <c r="AP17" s="144"/>
      <c r="AQ17" s="2" t="str">
        <f t="shared" si="7"/>
        <v>http://www.aubertrain.com/shop/img-put/prod/101/125-01-01.jpg</v>
      </c>
      <c r="AR17" s="2" t="str">
        <f t="shared" si="8"/>
        <v>,http://www.aubertrain.com/shop/img-put/prod/101/125-01-02.jpg</v>
      </c>
      <c r="AS17" s="2" t="str">
        <f t="shared" si="9"/>
        <v>,http://www.aubertrain.com/shop/img-put/prod/101/125-01-03.jpg</v>
      </c>
      <c r="AT17" s="2" t="str">
        <f t="shared" si="10"/>
        <v/>
      </c>
      <c r="AU17" s="2" t="str">
        <f t="shared" si="11"/>
        <v/>
      </c>
      <c r="AV17" s="2" t="str">
        <f t="shared" si="12"/>
        <v/>
      </c>
      <c r="AW17" s="183" t="str">
        <f t="shared" si="14"/>
        <v>http://www.aubertrain.com/shop/img-put/prod/101/125-01-01.jpg,http://www.aubertrain.com/shop/img-put/prod/101/125-01-02.jpg,http://www.aubertrain.com/shop/img-put/prod/101/125-01-03.jpg</v>
      </c>
      <c r="AX17" s="183" t="str">
        <f t="shared" si="13"/>
        <v>MATÉRIEL TROCHITA,05</v>
      </c>
    </row>
    <row r="18" spans="1:50" ht="68" customHeight="1">
      <c r="A18" s="2">
        <v>17</v>
      </c>
      <c r="B18" s="7"/>
      <c r="C18" s="282">
        <v>101</v>
      </c>
      <c r="D18" s="282" t="s">
        <v>3502</v>
      </c>
      <c r="E18" s="283"/>
      <c r="F18" s="171" t="str">
        <f t="shared" si="0"/>
        <v>10105</v>
      </c>
      <c r="G18" s="171" t="str">
        <f t="shared" si="1"/>
        <v>MATÉRIEL TROCHITA</v>
      </c>
      <c r="H18" s="171" t="str">
        <f t="shared" si="2"/>
        <v>05</v>
      </c>
      <c r="I18" s="171" t="str">
        <f t="shared" si="3"/>
        <v/>
      </c>
      <c r="J18" s="171">
        <f t="shared" si="4"/>
        <v>6</v>
      </c>
      <c r="K18" s="31">
        <f t="shared" si="5"/>
        <v>0</v>
      </c>
      <c r="L18" s="192" t="s">
        <v>3499</v>
      </c>
      <c r="M18" s="192" t="s">
        <v>3510</v>
      </c>
      <c r="N18" s="88"/>
      <c r="O18" s="88"/>
      <c r="P18" s="88"/>
      <c r="Q18" s="88"/>
      <c r="R18" s="21" t="s">
        <v>951</v>
      </c>
      <c r="S18" s="21">
        <v>1</v>
      </c>
      <c r="T18" s="16" t="s">
        <v>429</v>
      </c>
      <c r="U18" s="16" t="s">
        <v>668</v>
      </c>
      <c r="V18" s="16" t="s">
        <v>1051</v>
      </c>
      <c r="W18" s="16" t="s">
        <v>1059</v>
      </c>
      <c r="X18" s="11" t="s">
        <v>1340</v>
      </c>
      <c r="Y18" s="11" t="s">
        <v>1872</v>
      </c>
      <c r="Z18" s="280">
        <f t="shared" si="6"/>
        <v>200</v>
      </c>
      <c r="AA18" s="12">
        <v>240</v>
      </c>
      <c r="AB18" s="145"/>
      <c r="AC18" s="145"/>
      <c r="AD18" s="127"/>
      <c r="AE18" s="154"/>
      <c r="AF18" s="156">
        <v>1</v>
      </c>
      <c r="AG18" s="159"/>
      <c r="AH18" s="137"/>
      <c r="AI18" s="136">
        <v>1</v>
      </c>
      <c r="AJ18" s="136"/>
      <c r="AK18" s="136">
        <v>1</v>
      </c>
      <c r="AL18" s="140"/>
      <c r="AM18" s="144"/>
      <c r="AN18" s="144"/>
      <c r="AO18" s="144"/>
      <c r="AP18" s="144"/>
      <c r="AQ18" s="2" t="str">
        <f t="shared" si="7"/>
        <v>http://www.aubertrain.com/shop/img-put/prod/101/125-02-01.jpg</v>
      </c>
      <c r="AR18" s="2" t="str">
        <f t="shared" si="8"/>
        <v>,http://www.aubertrain.com/shop/img-put/prod/101/125-02-02.jpg</v>
      </c>
      <c r="AS18" s="2" t="str">
        <f t="shared" si="9"/>
        <v/>
      </c>
      <c r="AT18" s="2" t="str">
        <f t="shared" si="10"/>
        <v/>
      </c>
      <c r="AU18" s="2" t="str">
        <f t="shared" si="11"/>
        <v/>
      </c>
      <c r="AV18" s="2" t="str">
        <f t="shared" si="12"/>
        <v/>
      </c>
      <c r="AW18" s="183" t="str">
        <f t="shared" si="14"/>
        <v>http://www.aubertrain.com/shop/img-put/prod/101/125-02-01.jpg,http://www.aubertrain.com/shop/img-put/prod/101/125-02-02.jpg</v>
      </c>
      <c r="AX18" s="183" t="str">
        <f t="shared" si="13"/>
        <v>MATÉRIEL TROCHITA,05</v>
      </c>
    </row>
    <row r="19" spans="1:50" ht="68" customHeight="1">
      <c r="A19" s="1">
        <v>18</v>
      </c>
      <c r="B19" s="7"/>
      <c r="C19" s="282">
        <v>101</v>
      </c>
      <c r="D19" s="282" t="s">
        <v>3502</v>
      </c>
      <c r="E19" s="283"/>
      <c r="F19" s="171" t="str">
        <f t="shared" si="0"/>
        <v>10105</v>
      </c>
      <c r="G19" s="171" t="str">
        <f t="shared" si="1"/>
        <v>MATÉRIEL TROCHITA</v>
      </c>
      <c r="H19" s="171" t="str">
        <f t="shared" si="2"/>
        <v>05</v>
      </c>
      <c r="I19" s="171" t="str">
        <f t="shared" si="3"/>
        <v/>
      </c>
      <c r="J19" s="171">
        <f t="shared" si="4"/>
        <v>6</v>
      </c>
      <c r="K19" s="31">
        <f t="shared" si="5"/>
        <v>0</v>
      </c>
      <c r="L19" s="192" t="s">
        <v>3499</v>
      </c>
      <c r="M19" s="194"/>
      <c r="N19" s="194"/>
      <c r="O19" s="194"/>
      <c r="P19" s="194"/>
      <c r="Q19" s="194"/>
      <c r="R19" s="21" t="s">
        <v>952</v>
      </c>
      <c r="S19" s="21">
        <v>1</v>
      </c>
      <c r="T19" s="16" t="s">
        <v>671</v>
      </c>
      <c r="U19" s="16" t="s">
        <v>669</v>
      </c>
      <c r="V19" s="16" t="s">
        <v>1045</v>
      </c>
      <c r="W19" s="16" t="s">
        <v>1053</v>
      </c>
      <c r="X19" s="11" t="s">
        <v>1767</v>
      </c>
      <c r="Y19" s="11" t="s">
        <v>1873</v>
      </c>
      <c r="Z19" s="280">
        <f t="shared" si="6"/>
        <v>200</v>
      </c>
      <c r="AA19" s="12">
        <v>240</v>
      </c>
      <c r="AB19" s="145"/>
      <c r="AC19" s="145"/>
      <c r="AD19" s="127">
        <v>1</v>
      </c>
      <c r="AE19" s="154"/>
      <c r="AF19" s="156">
        <v>1</v>
      </c>
      <c r="AG19" s="159"/>
      <c r="AH19" s="137"/>
      <c r="AI19" s="136">
        <v>1</v>
      </c>
      <c r="AJ19" s="136"/>
      <c r="AK19" s="136">
        <v>1</v>
      </c>
      <c r="AL19" s="140"/>
      <c r="AM19" s="144"/>
      <c r="AN19" s="144"/>
      <c r="AO19" s="144"/>
      <c r="AP19" s="144"/>
      <c r="AQ19" s="2" t="str">
        <f t="shared" si="7"/>
        <v>http://www.aubertrain.com/shop/img-put/prod/101/125-03-01.jpg</v>
      </c>
      <c r="AR19" s="2" t="str">
        <f t="shared" si="8"/>
        <v/>
      </c>
      <c r="AS19" s="2" t="str">
        <f t="shared" si="9"/>
        <v/>
      </c>
      <c r="AT19" s="2" t="str">
        <f t="shared" si="10"/>
        <v/>
      </c>
      <c r="AU19" s="2" t="str">
        <f t="shared" si="11"/>
        <v/>
      </c>
      <c r="AV19" s="2" t="str">
        <f t="shared" si="12"/>
        <v/>
      </c>
      <c r="AW19" s="183" t="str">
        <f t="shared" si="14"/>
        <v>http://www.aubertrain.com/shop/img-put/prod/101/125-03-01.jpg</v>
      </c>
      <c r="AX19" s="183" t="str">
        <f t="shared" si="13"/>
        <v>MATÉRIEL TROCHITA,05</v>
      </c>
    </row>
    <row r="20" spans="1:50" ht="68" customHeight="1">
      <c r="A20" s="2">
        <v>19</v>
      </c>
      <c r="B20" s="7"/>
      <c r="C20" s="282">
        <v>101</v>
      </c>
      <c r="D20" s="282" t="s">
        <v>3502</v>
      </c>
      <c r="E20" s="283"/>
      <c r="F20" s="171" t="str">
        <f t="shared" si="0"/>
        <v>10105</v>
      </c>
      <c r="G20" s="171" t="str">
        <f t="shared" si="1"/>
        <v>MATÉRIEL TROCHITA</v>
      </c>
      <c r="H20" s="171" t="str">
        <f t="shared" si="2"/>
        <v>05</v>
      </c>
      <c r="I20" s="171" t="str">
        <f t="shared" si="3"/>
        <v/>
      </c>
      <c r="J20" s="171">
        <f t="shared" si="4"/>
        <v>6</v>
      </c>
      <c r="K20" s="31">
        <f t="shared" si="5"/>
        <v>0</v>
      </c>
      <c r="L20" s="192"/>
      <c r="M20" s="88"/>
      <c r="N20" s="88"/>
      <c r="O20" s="88"/>
      <c r="P20" s="88"/>
      <c r="Q20" s="88"/>
      <c r="R20" s="21" t="s">
        <v>953</v>
      </c>
      <c r="S20" s="21">
        <v>1</v>
      </c>
      <c r="T20" s="16" t="s">
        <v>672</v>
      </c>
      <c r="U20" s="16" t="s">
        <v>673</v>
      </c>
      <c r="V20" s="16" t="s">
        <v>1050</v>
      </c>
      <c r="W20" s="16" t="s">
        <v>1058</v>
      </c>
      <c r="X20" s="11" t="s">
        <v>1338</v>
      </c>
      <c r="Y20" s="11" t="s">
        <v>1874</v>
      </c>
      <c r="Z20" s="280">
        <f t="shared" si="6"/>
        <v>200</v>
      </c>
      <c r="AA20" s="12">
        <v>240</v>
      </c>
      <c r="AB20" s="145"/>
      <c r="AC20" s="145"/>
      <c r="AD20" s="127"/>
      <c r="AE20" s="154"/>
      <c r="AF20" s="156">
        <v>1</v>
      </c>
      <c r="AG20" s="159"/>
      <c r="AH20" s="137"/>
      <c r="AI20" s="136">
        <v>1</v>
      </c>
      <c r="AJ20" s="136"/>
      <c r="AK20" s="136">
        <v>1</v>
      </c>
      <c r="AL20" s="140"/>
      <c r="AM20" s="144"/>
      <c r="AN20" s="144"/>
      <c r="AO20" s="144"/>
      <c r="AP20" s="144"/>
      <c r="AQ20" s="2" t="str">
        <f t="shared" si="7"/>
        <v/>
      </c>
      <c r="AR20" s="2" t="str">
        <f t="shared" si="8"/>
        <v/>
      </c>
      <c r="AS20" s="2" t="str">
        <f t="shared" si="9"/>
        <v/>
      </c>
      <c r="AT20" s="2" t="str">
        <f t="shared" si="10"/>
        <v/>
      </c>
      <c r="AU20" s="2" t="str">
        <f t="shared" si="11"/>
        <v/>
      </c>
      <c r="AV20" s="2" t="str">
        <f t="shared" si="12"/>
        <v/>
      </c>
      <c r="AW20" s="183" t="str">
        <f t="shared" si="14"/>
        <v/>
      </c>
      <c r="AX20" s="183" t="str">
        <f t="shared" si="13"/>
        <v>MATÉRIEL TROCHITA,05</v>
      </c>
    </row>
    <row r="21" spans="1:50" ht="68" customHeight="1">
      <c r="A21" s="1">
        <v>20</v>
      </c>
      <c r="B21" s="7"/>
      <c r="C21" s="282">
        <v>101</v>
      </c>
      <c r="D21" s="282" t="s">
        <v>3502</v>
      </c>
      <c r="E21" s="283"/>
      <c r="F21" s="171" t="str">
        <f t="shared" si="0"/>
        <v>10105</v>
      </c>
      <c r="G21" s="171" t="str">
        <f t="shared" si="1"/>
        <v>MATÉRIEL TROCHITA</v>
      </c>
      <c r="H21" s="171" t="str">
        <f t="shared" si="2"/>
        <v>05</v>
      </c>
      <c r="I21" s="171" t="str">
        <f t="shared" si="3"/>
        <v/>
      </c>
      <c r="J21" s="171">
        <f t="shared" si="4"/>
        <v>6</v>
      </c>
      <c r="K21" s="31">
        <f t="shared" si="5"/>
        <v>0</v>
      </c>
      <c r="L21" s="192" t="s">
        <v>3499</v>
      </c>
      <c r="M21" s="194"/>
      <c r="N21" s="194"/>
      <c r="O21" s="194"/>
      <c r="P21" s="194"/>
      <c r="Q21" s="194"/>
      <c r="R21" s="21" t="s">
        <v>954</v>
      </c>
      <c r="S21" s="21">
        <v>1</v>
      </c>
      <c r="T21" s="16" t="s">
        <v>958</v>
      </c>
      <c r="U21" s="16" t="s">
        <v>1341</v>
      </c>
      <c r="V21" s="16" t="s">
        <v>1049</v>
      </c>
      <c r="W21" s="16" t="s">
        <v>1057</v>
      </c>
      <c r="X21" s="11" t="s">
        <v>1339</v>
      </c>
      <c r="Y21" s="11" t="s">
        <v>1875</v>
      </c>
      <c r="Z21" s="280">
        <f t="shared" si="6"/>
        <v>183.33333333333334</v>
      </c>
      <c r="AA21" s="12">
        <v>220</v>
      </c>
      <c r="AB21" s="145"/>
      <c r="AC21" s="145"/>
      <c r="AD21" s="127"/>
      <c r="AE21" s="154"/>
      <c r="AF21" s="156">
        <v>1</v>
      </c>
      <c r="AG21" s="159"/>
      <c r="AH21" s="137"/>
      <c r="AI21" s="136">
        <v>1</v>
      </c>
      <c r="AJ21" s="136"/>
      <c r="AK21" s="136">
        <v>1</v>
      </c>
      <c r="AL21" s="140"/>
      <c r="AM21" s="144"/>
      <c r="AN21" s="144"/>
      <c r="AO21" s="144"/>
      <c r="AP21" s="144"/>
      <c r="AQ21" s="2" t="str">
        <f t="shared" si="7"/>
        <v>http://www.aubertrain.com/shop/img-put/prod/101/125-05-01.jpg</v>
      </c>
      <c r="AR21" s="2" t="str">
        <f t="shared" si="8"/>
        <v/>
      </c>
      <c r="AS21" s="2" t="str">
        <f t="shared" si="9"/>
        <v/>
      </c>
      <c r="AT21" s="2" t="str">
        <f t="shared" si="10"/>
        <v/>
      </c>
      <c r="AU21" s="2" t="str">
        <f t="shared" si="11"/>
        <v/>
      </c>
      <c r="AV21" s="2" t="str">
        <f t="shared" si="12"/>
        <v/>
      </c>
      <c r="AW21" s="183" t="str">
        <f t="shared" si="14"/>
        <v>http://www.aubertrain.com/shop/img-put/prod/101/125-05-01.jpg</v>
      </c>
      <c r="AX21" s="183" t="str">
        <f t="shared" si="13"/>
        <v>MATÉRIEL TROCHITA,05</v>
      </c>
    </row>
    <row r="22" spans="1:50" ht="68" customHeight="1">
      <c r="A22" s="2">
        <v>21</v>
      </c>
      <c r="B22" s="7"/>
      <c r="C22" s="282">
        <v>101</v>
      </c>
      <c r="D22" s="282" t="s">
        <v>3502</v>
      </c>
      <c r="E22" s="283"/>
      <c r="F22" s="171" t="str">
        <f t="shared" si="0"/>
        <v>10105</v>
      </c>
      <c r="G22" s="171" t="str">
        <f t="shared" si="1"/>
        <v>MATÉRIEL TROCHITA</v>
      </c>
      <c r="H22" s="171" t="str">
        <f t="shared" si="2"/>
        <v>05</v>
      </c>
      <c r="I22" s="171" t="str">
        <f t="shared" si="3"/>
        <v/>
      </c>
      <c r="J22" s="171">
        <f t="shared" si="4"/>
        <v>6</v>
      </c>
      <c r="K22" s="31">
        <f t="shared" si="5"/>
        <v>0</v>
      </c>
      <c r="L22" s="192"/>
      <c r="M22" s="88"/>
      <c r="N22" s="88"/>
      <c r="O22" s="88"/>
      <c r="P22" s="88"/>
      <c r="Q22" s="88"/>
      <c r="R22" s="21" t="s">
        <v>955</v>
      </c>
      <c r="S22" s="21">
        <v>1</v>
      </c>
      <c r="T22" s="16" t="s">
        <v>961</v>
      </c>
      <c r="U22" s="16" t="s">
        <v>794</v>
      </c>
      <c r="V22" s="16" t="s">
        <v>1048</v>
      </c>
      <c r="W22" s="16" t="s">
        <v>1056</v>
      </c>
      <c r="X22" s="11" t="s">
        <v>1343</v>
      </c>
      <c r="Y22" s="11" t="s">
        <v>1876</v>
      </c>
      <c r="Z22" s="280">
        <f t="shared" si="6"/>
        <v>158.33333333333334</v>
      </c>
      <c r="AA22" s="12">
        <v>190</v>
      </c>
      <c r="AB22" s="145"/>
      <c r="AC22" s="145"/>
      <c r="AD22" s="127"/>
      <c r="AE22" s="154"/>
      <c r="AF22" s="156">
        <v>1</v>
      </c>
      <c r="AG22" s="159"/>
      <c r="AH22" s="137"/>
      <c r="AI22" s="136">
        <v>1</v>
      </c>
      <c r="AJ22" s="136"/>
      <c r="AK22" s="136">
        <v>1</v>
      </c>
      <c r="AL22" s="140"/>
      <c r="AM22" s="144"/>
      <c r="AN22" s="144"/>
      <c r="AO22" s="144"/>
      <c r="AP22" s="144"/>
      <c r="AQ22" s="2" t="str">
        <f t="shared" si="7"/>
        <v/>
      </c>
      <c r="AR22" s="2" t="str">
        <f t="shared" si="8"/>
        <v/>
      </c>
      <c r="AS22" s="2" t="str">
        <f t="shared" si="9"/>
        <v/>
      </c>
      <c r="AT22" s="2" t="str">
        <f t="shared" si="10"/>
        <v/>
      </c>
      <c r="AU22" s="2" t="str">
        <f t="shared" si="11"/>
        <v/>
      </c>
      <c r="AV22" s="2" t="str">
        <f t="shared" si="12"/>
        <v/>
      </c>
      <c r="AW22" s="183" t="str">
        <f t="shared" si="14"/>
        <v/>
      </c>
      <c r="AX22" s="183" t="str">
        <f t="shared" si="13"/>
        <v>MATÉRIEL TROCHITA,05</v>
      </c>
    </row>
    <row r="23" spans="1:50" ht="68" customHeight="1">
      <c r="A23" s="1">
        <v>22</v>
      </c>
      <c r="B23" s="7"/>
      <c r="C23" s="282">
        <v>101</v>
      </c>
      <c r="D23" s="282" t="s">
        <v>3502</v>
      </c>
      <c r="E23" s="283"/>
      <c r="F23" s="171" t="str">
        <f t="shared" si="0"/>
        <v>10105</v>
      </c>
      <c r="G23" s="171" t="str">
        <f t="shared" si="1"/>
        <v>MATÉRIEL TROCHITA</v>
      </c>
      <c r="H23" s="171" t="str">
        <f t="shared" si="2"/>
        <v>05</v>
      </c>
      <c r="I23" s="171" t="str">
        <f t="shared" si="3"/>
        <v/>
      </c>
      <c r="J23" s="171">
        <f t="shared" si="4"/>
        <v>6</v>
      </c>
      <c r="K23" s="31">
        <f t="shared" si="5"/>
        <v>0</v>
      </c>
      <c r="L23" s="192"/>
      <c r="M23" s="88"/>
      <c r="N23" s="88"/>
      <c r="O23" s="88"/>
      <c r="P23" s="88"/>
      <c r="Q23" s="88"/>
      <c r="R23" s="21" t="s">
        <v>956</v>
      </c>
      <c r="S23" s="21">
        <v>1</v>
      </c>
      <c r="T23" s="16" t="s">
        <v>960</v>
      </c>
      <c r="U23" s="16" t="s">
        <v>795</v>
      </c>
      <c r="V23" s="16" t="s">
        <v>1047</v>
      </c>
      <c r="W23" s="16" t="s">
        <v>1055</v>
      </c>
      <c r="X23" s="11" t="s">
        <v>1344</v>
      </c>
      <c r="Y23" s="11" t="s">
        <v>1877</v>
      </c>
      <c r="Z23" s="280">
        <f t="shared" si="6"/>
        <v>145.83333333333334</v>
      </c>
      <c r="AA23" s="12">
        <v>175</v>
      </c>
      <c r="AB23" s="145"/>
      <c r="AC23" s="145"/>
      <c r="AD23" s="127"/>
      <c r="AE23" s="154"/>
      <c r="AF23" s="156">
        <v>1</v>
      </c>
      <c r="AG23" s="159"/>
      <c r="AH23" s="137"/>
      <c r="AI23" s="136">
        <v>1</v>
      </c>
      <c r="AJ23" s="136"/>
      <c r="AK23" s="136">
        <v>1</v>
      </c>
      <c r="AL23" s="140"/>
      <c r="AM23" s="144"/>
      <c r="AN23" s="144"/>
      <c r="AO23" s="144"/>
      <c r="AP23" s="144"/>
      <c r="AQ23" s="2" t="str">
        <f t="shared" si="7"/>
        <v/>
      </c>
      <c r="AR23" s="2" t="str">
        <f t="shared" si="8"/>
        <v/>
      </c>
      <c r="AS23" s="2" t="str">
        <f t="shared" si="9"/>
        <v/>
      </c>
      <c r="AT23" s="2" t="str">
        <f t="shared" si="10"/>
        <v/>
      </c>
      <c r="AU23" s="2" t="str">
        <f t="shared" si="11"/>
        <v/>
      </c>
      <c r="AV23" s="2" t="str">
        <f t="shared" si="12"/>
        <v/>
      </c>
      <c r="AW23" s="183" t="str">
        <f t="shared" si="14"/>
        <v/>
      </c>
      <c r="AX23" s="183" t="str">
        <f t="shared" si="13"/>
        <v>MATÉRIEL TROCHITA,05</v>
      </c>
    </row>
    <row r="24" spans="1:50" ht="68" customHeight="1">
      <c r="A24" s="2">
        <v>23</v>
      </c>
      <c r="B24" s="7"/>
      <c r="C24" s="282">
        <v>101</v>
      </c>
      <c r="D24" s="282" t="s">
        <v>3502</v>
      </c>
      <c r="E24" s="283"/>
      <c r="F24" s="171" t="str">
        <f t="shared" si="0"/>
        <v>10105</v>
      </c>
      <c r="G24" s="171" t="str">
        <f t="shared" si="1"/>
        <v>MATÉRIEL TROCHITA</v>
      </c>
      <c r="H24" s="171" t="str">
        <f t="shared" si="2"/>
        <v>05</v>
      </c>
      <c r="I24" s="171" t="str">
        <f t="shared" si="3"/>
        <v/>
      </c>
      <c r="J24" s="171">
        <f t="shared" si="4"/>
        <v>6</v>
      </c>
      <c r="K24" s="31">
        <f t="shared" si="5"/>
        <v>0</v>
      </c>
      <c r="L24" s="192"/>
      <c r="M24" s="88"/>
      <c r="N24" s="88"/>
      <c r="O24" s="88"/>
      <c r="P24" s="88"/>
      <c r="Q24" s="88"/>
      <c r="R24" s="21" t="s">
        <v>957</v>
      </c>
      <c r="S24" s="21">
        <v>1</v>
      </c>
      <c r="T24" s="16" t="s">
        <v>959</v>
      </c>
      <c r="U24" s="16" t="s">
        <v>966</v>
      </c>
      <c r="V24" s="16" t="s">
        <v>1046</v>
      </c>
      <c r="W24" s="16" t="s">
        <v>1054</v>
      </c>
      <c r="X24" s="11" t="s">
        <v>1342</v>
      </c>
      <c r="Y24" s="11" t="s">
        <v>1878</v>
      </c>
      <c r="Z24" s="280">
        <f t="shared" si="6"/>
        <v>233.33333333333334</v>
      </c>
      <c r="AA24" s="12">
        <v>280</v>
      </c>
      <c r="AB24" s="145"/>
      <c r="AC24" s="145"/>
      <c r="AD24" s="127"/>
      <c r="AE24" s="154"/>
      <c r="AF24" s="156">
        <v>1</v>
      </c>
      <c r="AG24" s="159"/>
      <c r="AH24" s="137"/>
      <c r="AI24" s="136">
        <v>1</v>
      </c>
      <c r="AJ24" s="136"/>
      <c r="AK24" s="136">
        <v>1</v>
      </c>
      <c r="AL24" s="140"/>
      <c r="AM24" s="144"/>
      <c r="AN24" s="144"/>
      <c r="AO24" s="144"/>
      <c r="AP24" s="144"/>
      <c r="AQ24" s="2" t="str">
        <f t="shared" si="7"/>
        <v/>
      </c>
      <c r="AR24" s="2" t="str">
        <f t="shared" si="8"/>
        <v/>
      </c>
      <c r="AS24" s="2" t="str">
        <f t="shared" si="9"/>
        <v/>
      </c>
      <c r="AT24" s="2" t="str">
        <f t="shared" si="10"/>
        <v/>
      </c>
      <c r="AU24" s="2" t="str">
        <f t="shared" si="11"/>
        <v/>
      </c>
      <c r="AV24" s="2" t="str">
        <f t="shared" si="12"/>
        <v/>
      </c>
      <c r="AW24" s="183" t="str">
        <f t="shared" si="14"/>
        <v/>
      </c>
      <c r="AX24" s="183" t="str">
        <f t="shared" si="13"/>
        <v>MATÉRIEL TROCHITA,05</v>
      </c>
    </row>
    <row r="25" spans="1:50" ht="68" customHeight="1">
      <c r="A25" s="1">
        <v>24</v>
      </c>
      <c r="B25" s="7">
        <v>130</v>
      </c>
      <c r="C25" s="282">
        <v>101</v>
      </c>
      <c r="D25" s="282" t="s">
        <v>3510</v>
      </c>
      <c r="E25" s="283"/>
      <c r="F25" s="171" t="str">
        <f t="shared" si="0"/>
        <v>10102</v>
      </c>
      <c r="G25" s="171" t="str">
        <f t="shared" si="1"/>
        <v>MATÉRIEL TROCHITA</v>
      </c>
      <c r="H25" s="171" t="str">
        <f t="shared" si="2"/>
        <v>02</v>
      </c>
      <c r="I25" s="171" t="str">
        <f t="shared" si="3"/>
        <v/>
      </c>
      <c r="J25" s="171">
        <f t="shared" si="4"/>
        <v>3</v>
      </c>
      <c r="K25" s="31">
        <f t="shared" si="5"/>
        <v>0</v>
      </c>
      <c r="L25" s="192" t="s">
        <v>3499</v>
      </c>
      <c r="M25" s="192" t="s">
        <v>3510</v>
      </c>
      <c r="N25" s="192" t="s">
        <v>3500</v>
      </c>
      <c r="O25" s="194"/>
      <c r="P25" s="194"/>
      <c r="Q25" s="194"/>
      <c r="R25" s="21" t="s">
        <v>376</v>
      </c>
      <c r="S25" s="21">
        <v>1</v>
      </c>
      <c r="T25" s="16" t="s">
        <v>797</v>
      </c>
      <c r="U25" s="16" t="s">
        <v>806</v>
      </c>
      <c r="V25" s="16" t="s">
        <v>807</v>
      </c>
      <c r="W25" s="16" t="s">
        <v>802</v>
      </c>
      <c r="X25" s="11" t="s">
        <v>1768</v>
      </c>
      <c r="Y25" s="11" t="s">
        <v>1879</v>
      </c>
      <c r="Z25" s="280">
        <f t="shared" si="6"/>
        <v>500</v>
      </c>
      <c r="AA25" s="12">
        <v>600</v>
      </c>
      <c r="AB25" s="145"/>
      <c r="AC25" s="145"/>
      <c r="AD25" s="127"/>
      <c r="AE25" s="154"/>
      <c r="AF25" s="156">
        <v>1</v>
      </c>
      <c r="AG25" s="159"/>
      <c r="AH25" s="137"/>
      <c r="AI25" s="136">
        <v>1</v>
      </c>
      <c r="AJ25" s="136"/>
      <c r="AK25" s="136"/>
      <c r="AL25" s="136">
        <v>1</v>
      </c>
      <c r="AM25" s="136">
        <v>1</v>
      </c>
      <c r="AN25" s="144"/>
      <c r="AO25" s="144"/>
      <c r="AP25" s="144"/>
      <c r="AQ25" s="2" t="str">
        <f t="shared" si="7"/>
        <v>http://www.aubertrain.com/shop/img-put/prod/101/130-01-01.jpg</v>
      </c>
      <c r="AR25" s="2" t="str">
        <f t="shared" si="8"/>
        <v>,http://www.aubertrain.com/shop/img-put/prod/101/130-01-02.jpg</v>
      </c>
      <c r="AS25" s="2" t="str">
        <f t="shared" si="9"/>
        <v>,http://www.aubertrain.com/shop/img-put/prod/101/130-01-03.jpg</v>
      </c>
      <c r="AT25" s="2" t="str">
        <f t="shared" si="10"/>
        <v/>
      </c>
      <c r="AU25" s="2" t="str">
        <f t="shared" si="11"/>
        <v/>
      </c>
      <c r="AV25" s="2" t="str">
        <f t="shared" si="12"/>
        <v/>
      </c>
      <c r="AW25" s="183" t="str">
        <f t="shared" si="14"/>
        <v>http://www.aubertrain.com/shop/img-put/prod/101/130-01-01.jpg,http://www.aubertrain.com/shop/img-put/prod/101/130-01-02.jpg,http://www.aubertrain.com/shop/img-put/prod/101/130-01-03.jpg</v>
      </c>
      <c r="AX25" s="183" t="str">
        <f t="shared" si="13"/>
        <v>MATÉRIEL TROCHITA,02</v>
      </c>
    </row>
    <row r="26" spans="1:50" ht="68" customHeight="1">
      <c r="A26" s="2">
        <v>25</v>
      </c>
      <c r="B26" s="7"/>
      <c r="C26" s="282">
        <v>101</v>
      </c>
      <c r="D26" s="282" t="s">
        <v>3510</v>
      </c>
      <c r="E26" s="283"/>
      <c r="F26" s="171" t="str">
        <f t="shared" si="0"/>
        <v>10102</v>
      </c>
      <c r="G26" s="171" t="str">
        <f t="shared" si="1"/>
        <v>MATÉRIEL TROCHITA</v>
      </c>
      <c r="H26" s="171" t="str">
        <f t="shared" si="2"/>
        <v>02</v>
      </c>
      <c r="I26" s="171" t="str">
        <f t="shared" si="3"/>
        <v/>
      </c>
      <c r="J26" s="171">
        <f t="shared" si="4"/>
        <v>3</v>
      </c>
      <c r="K26" s="31">
        <f t="shared" si="5"/>
        <v>0</v>
      </c>
      <c r="L26" s="192" t="s">
        <v>3499</v>
      </c>
      <c r="M26" s="192"/>
      <c r="N26" s="192"/>
      <c r="O26" s="88"/>
      <c r="P26" s="88"/>
      <c r="Q26" s="88"/>
      <c r="R26" s="21" t="s">
        <v>377</v>
      </c>
      <c r="S26" s="21">
        <v>1</v>
      </c>
      <c r="T26" s="16" t="s">
        <v>801</v>
      </c>
      <c r="U26" s="16" t="s">
        <v>798</v>
      </c>
      <c r="V26" s="16" t="s">
        <v>799</v>
      </c>
      <c r="W26" s="16" t="s">
        <v>803</v>
      </c>
      <c r="X26" s="11" t="s">
        <v>1769</v>
      </c>
      <c r="Y26" s="11" t="s">
        <v>1880</v>
      </c>
      <c r="Z26" s="280">
        <f t="shared" si="6"/>
        <v>750</v>
      </c>
      <c r="AA26" s="12">
        <v>900</v>
      </c>
      <c r="AB26" s="145"/>
      <c r="AC26" s="145"/>
      <c r="AD26" s="127"/>
      <c r="AE26" s="154"/>
      <c r="AF26" s="156">
        <v>1</v>
      </c>
      <c r="AG26" s="159"/>
      <c r="AH26" s="137"/>
      <c r="AI26" s="136">
        <v>1</v>
      </c>
      <c r="AJ26" s="136"/>
      <c r="AK26" s="136">
        <v>1</v>
      </c>
      <c r="AL26" s="140"/>
      <c r="AM26" s="144"/>
      <c r="AN26" s="144"/>
      <c r="AO26" s="144"/>
      <c r="AP26" s="144"/>
      <c r="AQ26" s="2" t="str">
        <f t="shared" si="7"/>
        <v>http://www.aubertrain.com/shop/img-put/prod/101/130-02-01.jpg</v>
      </c>
      <c r="AR26" s="2" t="str">
        <f t="shared" si="8"/>
        <v/>
      </c>
      <c r="AS26" s="2" t="str">
        <f t="shared" si="9"/>
        <v/>
      </c>
      <c r="AT26" s="2" t="str">
        <f t="shared" si="10"/>
        <v/>
      </c>
      <c r="AU26" s="2" t="str">
        <f t="shared" si="11"/>
        <v/>
      </c>
      <c r="AV26" s="2" t="str">
        <f t="shared" si="12"/>
        <v/>
      </c>
      <c r="AW26" s="183" t="str">
        <f t="shared" si="14"/>
        <v>http://www.aubertrain.com/shop/img-put/prod/101/130-02-01.jpg</v>
      </c>
      <c r="AX26" s="183" t="str">
        <f t="shared" si="13"/>
        <v>MATÉRIEL TROCHITA,02</v>
      </c>
    </row>
    <row r="27" spans="1:50" ht="68" customHeight="1">
      <c r="A27" s="1">
        <v>26</v>
      </c>
      <c r="B27" s="7"/>
      <c r="C27" s="282">
        <v>101</v>
      </c>
      <c r="D27" s="282" t="s">
        <v>3510</v>
      </c>
      <c r="E27" s="283"/>
      <c r="F27" s="171" t="str">
        <f t="shared" si="0"/>
        <v>10102</v>
      </c>
      <c r="G27" s="171" t="str">
        <f t="shared" si="1"/>
        <v>MATÉRIEL TROCHITA</v>
      </c>
      <c r="H27" s="171" t="str">
        <f t="shared" si="2"/>
        <v>02</v>
      </c>
      <c r="I27" s="171" t="str">
        <f t="shared" si="3"/>
        <v/>
      </c>
      <c r="J27" s="171">
        <f t="shared" si="4"/>
        <v>3</v>
      </c>
      <c r="K27" s="31">
        <f t="shared" si="5"/>
        <v>0</v>
      </c>
      <c r="L27" s="192" t="s">
        <v>3499</v>
      </c>
      <c r="M27" s="88"/>
      <c r="N27" s="88"/>
      <c r="O27" s="88"/>
      <c r="P27" s="88"/>
      <c r="Q27" s="88"/>
      <c r="R27" s="21" t="s">
        <v>378</v>
      </c>
      <c r="S27" s="21">
        <v>1</v>
      </c>
      <c r="T27" s="16" t="s">
        <v>800</v>
      </c>
      <c r="U27" s="16" t="s">
        <v>805</v>
      </c>
      <c r="V27" s="16" t="s">
        <v>147</v>
      </c>
      <c r="W27" s="16" t="s">
        <v>804</v>
      </c>
      <c r="X27" s="11" t="s">
        <v>1770</v>
      </c>
      <c r="Y27" s="11" t="s">
        <v>1880</v>
      </c>
      <c r="Z27" s="280">
        <f t="shared" si="6"/>
        <v>1000</v>
      </c>
      <c r="AA27" s="12">
        <v>1200</v>
      </c>
      <c r="AB27" s="145"/>
      <c r="AC27" s="145"/>
      <c r="AD27" s="127"/>
      <c r="AE27" s="154"/>
      <c r="AF27" s="156">
        <v>1</v>
      </c>
      <c r="AG27" s="159"/>
      <c r="AH27" s="137"/>
      <c r="AI27" s="136">
        <v>1</v>
      </c>
      <c r="AJ27" s="136"/>
      <c r="AK27" s="136">
        <v>1</v>
      </c>
      <c r="AL27" s="140"/>
      <c r="AM27" s="144"/>
      <c r="AN27" s="144"/>
      <c r="AO27" s="144"/>
      <c r="AP27" s="144"/>
      <c r="AQ27" s="2" t="str">
        <f t="shared" si="7"/>
        <v>http://www.aubertrain.com/shop/img-put/prod/101/130-03-01.jpg</v>
      </c>
      <c r="AR27" s="2" t="str">
        <f t="shared" si="8"/>
        <v/>
      </c>
      <c r="AS27" s="2" t="str">
        <f t="shared" si="9"/>
        <v/>
      </c>
      <c r="AT27" s="2" t="str">
        <f t="shared" si="10"/>
        <v/>
      </c>
      <c r="AU27" s="2" t="str">
        <f t="shared" si="11"/>
        <v/>
      </c>
      <c r="AV27" s="2" t="str">
        <f t="shared" si="12"/>
        <v/>
      </c>
      <c r="AW27" s="183" t="str">
        <f t="shared" si="14"/>
        <v>http://www.aubertrain.com/shop/img-put/prod/101/130-03-01.jpg</v>
      </c>
      <c r="AX27" s="183" t="str">
        <f t="shared" si="13"/>
        <v>MATÉRIEL TROCHITA,02</v>
      </c>
    </row>
    <row r="28" spans="1:50" ht="68" customHeight="1">
      <c r="A28" s="2">
        <v>27</v>
      </c>
      <c r="B28" s="7">
        <v>140</v>
      </c>
      <c r="C28" s="282">
        <v>101</v>
      </c>
      <c r="D28" s="282" t="s">
        <v>3500</v>
      </c>
      <c r="E28" s="283"/>
      <c r="F28" s="171" t="str">
        <f t="shared" si="0"/>
        <v>10103</v>
      </c>
      <c r="G28" s="171" t="str">
        <f t="shared" si="1"/>
        <v>MATÉRIEL TROCHITA</v>
      </c>
      <c r="H28" s="171" t="str">
        <f t="shared" si="2"/>
        <v>03</v>
      </c>
      <c r="I28" s="171" t="str">
        <f t="shared" si="3"/>
        <v/>
      </c>
      <c r="J28" s="171">
        <f t="shared" si="4"/>
        <v>4</v>
      </c>
      <c r="K28" s="31">
        <f t="shared" si="5"/>
        <v>0</v>
      </c>
      <c r="L28" s="192" t="s">
        <v>3499</v>
      </c>
      <c r="M28" s="195"/>
      <c r="N28" s="195"/>
      <c r="O28" s="195"/>
      <c r="P28" s="195"/>
      <c r="Q28" s="195"/>
      <c r="R28" s="21" t="s">
        <v>379</v>
      </c>
      <c r="S28" s="21">
        <v>1</v>
      </c>
      <c r="T28" s="16" t="s">
        <v>3</v>
      </c>
      <c r="U28" s="16" t="s">
        <v>1352</v>
      </c>
      <c r="V28" s="16" t="s">
        <v>1345</v>
      </c>
      <c r="W28" s="16" t="s">
        <v>1354</v>
      </c>
      <c r="X28" s="11" t="s">
        <v>1771</v>
      </c>
      <c r="Y28" s="11" t="s">
        <v>13</v>
      </c>
      <c r="Z28" s="280">
        <f t="shared" si="6"/>
        <v>37.5</v>
      </c>
      <c r="AA28" s="12">
        <v>45</v>
      </c>
      <c r="AB28" s="145">
        <v>25</v>
      </c>
      <c r="AC28" s="145"/>
      <c r="AD28" s="127">
        <v>26</v>
      </c>
      <c r="AE28" s="154"/>
      <c r="AF28" s="156">
        <v>1</v>
      </c>
      <c r="AG28" s="159"/>
      <c r="AH28" s="137"/>
      <c r="AI28" s="136">
        <v>1</v>
      </c>
      <c r="AJ28" s="136"/>
      <c r="AK28" s="136">
        <v>1</v>
      </c>
      <c r="AL28" s="140"/>
      <c r="AM28" s="144"/>
      <c r="AN28" s="144"/>
      <c r="AO28" s="144"/>
      <c r="AP28" s="144"/>
      <c r="AQ28" s="2" t="str">
        <f t="shared" si="7"/>
        <v>http://www.aubertrain.com/shop/img-put/prod/101/140-01-01.jpg</v>
      </c>
      <c r="AR28" s="2" t="str">
        <f t="shared" si="8"/>
        <v/>
      </c>
      <c r="AS28" s="2" t="str">
        <f t="shared" si="9"/>
        <v/>
      </c>
      <c r="AT28" s="2" t="str">
        <f t="shared" si="10"/>
        <v/>
      </c>
      <c r="AU28" s="2" t="str">
        <f t="shared" si="11"/>
        <v/>
      </c>
      <c r="AV28" s="2" t="str">
        <f t="shared" si="12"/>
        <v/>
      </c>
      <c r="AW28" s="183" t="str">
        <f t="shared" si="14"/>
        <v>http://www.aubertrain.com/shop/img-put/prod/101/140-01-01.jpg</v>
      </c>
      <c r="AX28" s="183" t="str">
        <f t="shared" si="13"/>
        <v>MATÉRIEL TROCHITA,03</v>
      </c>
    </row>
    <row r="29" spans="1:50" ht="68" customHeight="1">
      <c r="A29" s="1">
        <v>28</v>
      </c>
      <c r="B29" s="7"/>
      <c r="C29" s="282">
        <v>101</v>
      </c>
      <c r="D29" s="282" t="s">
        <v>3500</v>
      </c>
      <c r="E29" s="283"/>
      <c r="F29" s="171" t="str">
        <f t="shared" si="0"/>
        <v>10103</v>
      </c>
      <c r="G29" s="171" t="str">
        <f t="shared" si="1"/>
        <v>MATÉRIEL TROCHITA</v>
      </c>
      <c r="H29" s="171" t="str">
        <f t="shared" si="2"/>
        <v>03</v>
      </c>
      <c r="I29" s="171" t="str">
        <f t="shared" si="3"/>
        <v/>
      </c>
      <c r="J29" s="171">
        <f t="shared" si="4"/>
        <v>4</v>
      </c>
      <c r="K29" s="31">
        <f t="shared" si="5"/>
        <v>0</v>
      </c>
      <c r="L29" s="192" t="s">
        <v>3499</v>
      </c>
      <c r="M29" s="192" t="s">
        <v>3510</v>
      </c>
      <c r="N29" s="88"/>
      <c r="O29" s="88"/>
      <c r="P29" s="88"/>
      <c r="Q29" s="88"/>
      <c r="R29" s="21" t="s">
        <v>380</v>
      </c>
      <c r="S29" s="21">
        <v>1</v>
      </c>
      <c r="T29" s="16" t="s">
        <v>4</v>
      </c>
      <c r="U29" s="16" t="s">
        <v>1353</v>
      </c>
      <c r="V29" s="16" t="s">
        <v>1346</v>
      </c>
      <c r="W29" s="16" t="s">
        <v>1355</v>
      </c>
      <c r="X29" s="11" t="s">
        <v>1772</v>
      </c>
      <c r="Y29" s="11" t="s">
        <v>12</v>
      </c>
      <c r="Z29" s="280">
        <f t="shared" si="6"/>
        <v>46.666666666666671</v>
      </c>
      <c r="AA29" s="12">
        <v>56</v>
      </c>
      <c r="AB29" s="145">
        <v>31</v>
      </c>
      <c r="AC29" s="145"/>
      <c r="AD29" s="127">
        <v>13</v>
      </c>
      <c r="AE29" s="154"/>
      <c r="AF29" s="156">
        <v>1</v>
      </c>
      <c r="AG29" s="159"/>
      <c r="AH29" s="137"/>
      <c r="AI29" s="136">
        <v>1</v>
      </c>
      <c r="AJ29" s="136"/>
      <c r="AK29" s="136">
        <v>1</v>
      </c>
      <c r="AL29" s="140"/>
      <c r="AM29" s="144"/>
      <c r="AN29" s="144"/>
      <c r="AO29" s="144"/>
      <c r="AP29" s="144"/>
      <c r="AQ29" s="2" t="str">
        <f t="shared" si="7"/>
        <v>http://www.aubertrain.com/shop/img-put/prod/101/140-02-01.jpg</v>
      </c>
      <c r="AR29" s="2" t="str">
        <f t="shared" si="8"/>
        <v>,http://www.aubertrain.com/shop/img-put/prod/101/140-02-02.jpg</v>
      </c>
      <c r="AS29" s="2" t="str">
        <f t="shared" si="9"/>
        <v/>
      </c>
      <c r="AT29" s="2" t="str">
        <f t="shared" si="10"/>
        <v/>
      </c>
      <c r="AU29" s="2" t="str">
        <f t="shared" si="11"/>
        <v/>
      </c>
      <c r="AV29" s="2" t="str">
        <f t="shared" si="12"/>
        <v/>
      </c>
      <c r="AW29" s="183" t="str">
        <f t="shared" si="14"/>
        <v>http://www.aubertrain.com/shop/img-put/prod/101/140-02-01.jpg,http://www.aubertrain.com/shop/img-put/prod/101/140-02-02.jpg</v>
      </c>
      <c r="AX29" s="183" t="str">
        <f t="shared" si="13"/>
        <v>MATÉRIEL TROCHITA,03</v>
      </c>
    </row>
    <row r="30" spans="1:50" ht="68" customHeight="1">
      <c r="A30" s="2">
        <v>29</v>
      </c>
      <c r="B30" s="7"/>
      <c r="C30" s="282">
        <v>101</v>
      </c>
      <c r="D30" s="282" t="s">
        <v>3500</v>
      </c>
      <c r="E30" s="283"/>
      <c r="F30" s="171" t="str">
        <f t="shared" si="0"/>
        <v>10103</v>
      </c>
      <c r="G30" s="171" t="str">
        <f t="shared" si="1"/>
        <v>MATÉRIEL TROCHITA</v>
      </c>
      <c r="H30" s="171" t="str">
        <f t="shared" si="2"/>
        <v>03</v>
      </c>
      <c r="I30" s="171" t="str">
        <f t="shared" si="3"/>
        <v/>
      </c>
      <c r="J30" s="171">
        <f t="shared" si="4"/>
        <v>4</v>
      </c>
      <c r="K30" s="31">
        <f t="shared" si="5"/>
        <v>0</v>
      </c>
      <c r="L30" s="192" t="s">
        <v>3499</v>
      </c>
      <c r="M30" s="88"/>
      <c r="N30" s="88"/>
      <c r="O30" s="88"/>
      <c r="P30" s="88"/>
      <c r="Q30" s="88"/>
      <c r="R30" s="21" t="s">
        <v>381</v>
      </c>
      <c r="S30" s="21">
        <v>1</v>
      </c>
      <c r="T30" s="16" t="s">
        <v>902</v>
      </c>
      <c r="U30" s="16" t="s">
        <v>2155</v>
      </c>
      <c r="V30" s="16" t="s">
        <v>2037</v>
      </c>
      <c r="W30" s="16" t="s">
        <v>2162</v>
      </c>
      <c r="X30" s="11" t="s">
        <v>15</v>
      </c>
      <c r="Y30" s="13" t="s">
        <v>1356</v>
      </c>
      <c r="Z30" s="280">
        <f t="shared" si="6"/>
        <v>15</v>
      </c>
      <c r="AA30" s="12">
        <v>18</v>
      </c>
      <c r="AB30" s="145"/>
      <c r="AC30" s="145"/>
      <c r="AD30" s="127">
        <v>15</v>
      </c>
      <c r="AE30" s="154"/>
      <c r="AF30" s="156">
        <v>1</v>
      </c>
      <c r="AG30" s="159"/>
      <c r="AH30" s="137"/>
      <c r="AI30" s="136">
        <v>1</v>
      </c>
      <c r="AJ30" s="136"/>
      <c r="AK30" s="136">
        <v>1</v>
      </c>
      <c r="AL30" s="140"/>
      <c r="AM30" s="144"/>
      <c r="AN30" s="144"/>
      <c r="AO30" s="144"/>
      <c r="AP30" s="144"/>
      <c r="AQ30" s="2" t="str">
        <f t="shared" si="7"/>
        <v>http://www.aubertrain.com/shop/img-put/prod/101/140-03-01.jpg</v>
      </c>
      <c r="AR30" s="2" t="str">
        <f t="shared" si="8"/>
        <v/>
      </c>
      <c r="AS30" s="2" t="str">
        <f t="shared" si="9"/>
        <v/>
      </c>
      <c r="AT30" s="2" t="str">
        <f t="shared" si="10"/>
        <v/>
      </c>
      <c r="AU30" s="2" t="str">
        <f t="shared" si="11"/>
        <v/>
      </c>
      <c r="AV30" s="2" t="str">
        <f t="shared" si="12"/>
        <v/>
      </c>
      <c r="AW30" s="183" t="str">
        <f t="shared" si="14"/>
        <v>http://www.aubertrain.com/shop/img-put/prod/101/140-03-01.jpg</v>
      </c>
      <c r="AX30" s="183" t="str">
        <f t="shared" si="13"/>
        <v>MATÉRIEL TROCHITA,03</v>
      </c>
    </row>
    <row r="31" spans="1:50" ht="68" customHeight="1">
      <c r="A31" s="1">
        <v>30</v>
      </c>
      <c r="B31" s="7"/>
      <c r="C31" s="282">
        <v>101</v>
      </c>
      <c r="D31" s="282" t="s">
        <v>3500</v>
      </c>
      <c r="E31" s="283"/>
      <c r="F31" s="171" t="str">
        <f t="shared" si="0"/>
        <v>10103</v>
      </c>
      <c r="G31" s="171" t="str">
        <f t="shared" si="1"/>
        <v>MATÉRIEL TROCHITA</v>
      </c>
      <c r="H31" s="171" t="str">
        <f t="shared" si="2"/>
        <v>03</v>
      </c>
      <c r="I31" s="171" t="str">
        <f t="shared" si="3"/>
        <v/>
      </c>
      <c r="J31" s="171">
        <f t="shared" si="4"/>
        <v>4</v>
      </c>
      <c r="K31" s="31">
        <f t="shared" si="5"/>
        <v>0</v>
      </c>
      <c r="L31" s="192" t="s">
        <v>3499</v>
      </c>
      <c r="M31" s="88"/>
      <c r="N31" s="88"/>
      <c r="O31" s="88"/>
      <c r="P31" s="88"/>
      <c r="Q31" s="88"/>
      <c r="R31" s="21" t="s">
        <v>401</v>
      </c>
      <c r="S31" s="21">
        <v>1</v>
      </c>
      <c r="T31" s="16" t="s">
        <v>1842</v>
      </c>
      <c r="U31" s="16" t="s">
        <v>2156</v>
      </c>
      <c r="V31" s="16" t="s">
        <v>1842</v>
      </c>
      <c r="W31" s="22" t="s">
        <v>2161</v>
      </c>
      <c r="X31" s="11" t="s">
        <v>1773</v>
      </c>
      <c r="Y31" s="13" t="s">
        <v>10</v>
      </c>
      <c r="Z31" s="280">
        <f t="shared" si="6"/>
        <v>6.666666666666667</v>
      </c>
      <c r="AA31" s="12">
        <v>8</v>
      </c>
      <c r="AB31" s="145">
        <v>3.2</v>
      </c>
      <c r="AC31" s="145"/>
      <c r="AD31" s="127">
        <v>47</v>
      </c>
      <c r="AE31" s="154"/>
      <c r="AF31" s="156">
        <v>1</v>
      </c>
      <c r="AG31" s="159"/>
      <c r="AH31" s="137"/>
      <c r="AI31" s="136">
        <v>1</v>
      </c>
      <c r="AJ31" s="136"/>
      <c r="AK31" s="136">
        <v>1</v>
      </c>
      <c r="AL31" s="140"/>
      <c r="AM31" s="144"/>
      <c r="AN31" s="144"/>
      <c r="AO31" s="144"/>
      <c r="AP31" s="144"/>
      <c r="AQ31" s="2" t="str">
        <f t="shared" si="7"/>
        <v>http://www.aubertrain.com/shop/img-put/prod/101/140-04-01.jpg</v>
      </c>
      <c r="AR31" s="2" t="str">
        <f t="shared" si="8"/>
        <v/>
      </c>
      <c r="AS31" s="2" t="str">
        <f t="shared" si="9"/>
        <v/>
      </c>
      <c r="AT31" s="2" t="str">
        <f t="shared" si="10"/>
        <v/>
      </c>
      <c r="AU31" s="2" t="str">
        <f t="shared" si="11"/>
        <v/>
      </c>
      <c r="AV31" s="2" t="str">
        <f t="shared" si="12"/>
        <v/>
      </c>
      <c r="AW31" s="183" t="str">
        <f t="shared" si="14"/>
        <v>http://www.aubertrain.com/shop/img-put/prod/101/140-04-01.jpg</v>
      </c>
      <c r="AX31" s="183" t="str">
        <f t="shared" si="13"/>
        <v>MATÉRIEL TROCHITA,03</v>
      </c>
    </row>
    <row r="32" spans="1:50" ht="68" customHeight="1">
      <c r="A32" s="2">
        <v>31</v>
      </c>
      <c r="B32" s="7"/>
      <c r="C32" s="282">
        <v>101</v>
      </c>
      <c r="D32" s="282" t="s">
        <v>3500</v>
      </c>
      <c r="E32" s="283"/>
      <c r="F32" s="171" t="str">
        <f t="shared" si="0"/>
        <v>10103</v>
      </c>
      <c r="G32" s="171" t="str">
        <f t="shared" si="1"/>
        <v>MATÉRIEL TROCHITA</v>
      </c>
      <c r="H32" s="171" t="str">
        <f t="shared" si="2"/>
        <v>03</v>
      </c>
      <c r="I32" s="171" t="str">
        <f t="shared" si="3"/>
        <v/>
      </c>
      <c r="J32" s="171">
        <f t="shared" si="4"/>
        <v>4</v>
      </c>
      <c r="K32" s="31">
        <f t="shared" si="5"/>
        <v>0</v>
      </c>
      <c r="L32" s="192" t="s">
        <v>3499</v>
      </c>
      <c r="M32" s="88"/>
      <c r="N32" s="88"/>
      <c r="O32" s="88"/>
      <c r="P32" s="88"/>
      <c r="Q32" s="88"/>
      <c r="R32" s="21" t="s">
        <v>402</v>
      </c>
      <c r="S32" s="21">
        <v>1</v>
      </c>
      <c r="T32" s="16" t="s">
        <v>1359</v>
      </c>
      <c r="U32" s="252" t="s">
        <v>2157</v>
      </c>
      <c r="V32" s="16" t="s">
        <v>1358</v>
      </c>
      <c r="W32" s="252" t="s">
        <v>2160</v>
      </c>
      <c r="X32" s="11" t="s">
        <v>5</v>
      </c>
      <c r="Y32" s="13" t="s">
        <v>16</v>
      </c>
      <c r="Z32" s="280">
        <f t="shared" si="6"/>
        <v>8.3333333333333339</v>
      </c>
      <c r="AA32" s="12">
        <v>10</v>
      </c>
      <c r="AB32" s="145">
        <v>4</v>
      </c>
      <c r="AC32" s="145"/>
      <c r="AD32" s="127"/>
      <c r="AE32" s="154"/>
      <c r="AF32" s="156">
        <v>1</v>
      </c>
      <c r="AG32" s="159"/>
      <c r="AH32" s="137"/>
      <c r="AI32" s="136">
        <v>1</v>
      </c>
      <c r="AJ32" s="136"/>
      <c r="AK32" s="136">
        <v>1</v>
      </c>
      <c r="AL32" s="140"/>
      <c r="AM32" s="144"/>
      <c r="AN32" s="144"/>
      <c r="AO32" s="144"/>
      <c r="AP32" s="144"/>
      <c r="AQ32" s="2" t="str">
        <f t="shared" si="7"/>
        <v>http://www.aubertrain.com/shop/img-put/prod/101/140-05-01.jpg</v>
      </c>
      <c r="AR32" s="2" t="str">
        <f t="shared" si="8"/>
        <v/>
      </c>
      <c r="AS32" s="2" t="str">
        <f t="shared" si="9"/>
        <v/>
      </c>
      <c r="AT32" s="2" t="str">
        <f t="shared" si="10"/>
        <v/>
      </c>
      <c r="AU32" s="2" t="str">
        <f t="shared" si="11"/>
        <v/>
      </c>
      <c r="AV32" s="2" t="str">
        <f t="shared" si="12"/>
        <v/>
      </c>
      <c r="AW32" s="183" t="str">
        <f t="shared" si="14"/>
        <v>http://www.aubertrain.com/shop/img-put/prod/101/140-05-01.jpg</v>
      </c>
      <c r="AX32" s="183" t="str">
        <f t="shared" si="13"/>
        <v>MATÉRIEL TROCHITA,03</v>
      </c>
    </row>
    <row r="33" spans="1:50" ht="68" customHeight="1">
      <c r="A33" s="1">
        <v>32</v>
      </c>
      <c r="B33" s="21"/>
      <c r="C33" s="282">
        <v>101</v>
      </c>
      <c r="D33" s="282" t="s">
        <v>3500</v>
      </c>
      <c r="E33" s="283"/>
      <c r="F33" s="171" t="str">
        <f t="shared" si="0"/>
        <v>10103</v>
      </c>
      <c r="G33" s="171" t="str">
        <f t="shared" si="1"/>
        <v>MATÉRIEL TROCHITA</v>
      </c>
      <c r="H33" s="171" t="str">
        <f t="shared" si="2"/>
        <v>03</v>
      </c>
      <c r="I33" s="171" t="str">
        <f t="shared" si="3"/>
        <v/>
      </c>
      <c r="J33" s="171">
        <f t="shared" si="4"/>
        <v>4</v>
      </c>
      <c r="K33" s="31">
        <f t="shared" si="5"/>
        <v>0</v>
      </c>
      <c r="L33" s="192" t="s">
        <v>3499</v>
      </c>
      <c r="M33" s="88"/>
      <c r="N33" s="88"/>
      <c r="O33" s="88"/>
      <c r="P33" s="88"/>
      <c r="Q33" s="88"/>
      <c r="R33" s="21" t="s">
        <v>403</v>
      </c>
      <c r="S33" s="21">
        <v>1</v>
      </c>
      <c r="T33" s="16" t="s">
        <v>6</v>
      </c>
      <c r="U33" s="16" t="s">
        <v>2158</v>
      </c>
      <c r="V33" s="16" t="s">
        <v>1347</v>
      </c>
      <c r="W33" s="16" t="s">
        <v>2159</v>
      </c>
      <c r="X33" s="11" t="s">
        <v>7</v>
      </c>
      <c r="Y33" s="11" t="s">
        <v>14</v>
      </c>
      <c r="Z33" s="280">
        <f t="shared" si="6"/>
        <v>6.666666666666667</v>
      </c>
      <c r="AA33" s="12">
        <v>8</v>
      </c>
      <c r="AB33" s="145">
        <v>3</v>
      </c>
      <c r="AC33" s="145"/>
      <c r="AD33" s="127">
        <v>8</v>
      </c>
      <c r="AE33" s="154"/>
      <c r="AF33" s="156">
        <v>1</v>
      </c>
      <c r="AG33" s="159"/>
      <c r="AH33" s="137"/>
      <c r="AI33" s="136">
        <v>1</v>
      </c>
      <c r="AJ33" s="136"/>
      <c r="AK33" s="136">
        <v>1</v>
      </c>
      <c r="AL33" s="140"/>
      <c r="AM33" s="144"/>
      <c r="AN33" s="144"/>
      <c r="AO33" s="144"/>
      <c r="AP33" s="144"/>
      <c r="AQ33" s="2" t="str">
        <f t="shared" si="7"/>
        <v>http://www.aubertrain.com/shop/img-put/prod/101/140-06-01.jpg</v>
      </c>
      <c r="AR33" s="2" t="str">
        <f t="shared" si="8"/>
        <v/>
      </c>
      <c r="AS33" s="2" t="str">
        <f t="shared" si="9"/>
        <v/>
      </c>
      <c r="AT33" s="2" t="str">
        <f t="shared" si="10"/>
        <v/>
      </c>
      <c r="AU33" s="2" t="str">
        <f t="shared" si="11"/>
        <v/>
      </c>
      <c r="AV33" s="2" t="str">
        <f t="shared" si="12"/>
        <v/>
      </c>
      <c r="AW33" s="183" t="str">
        <f t="shared" si="14"/>
        <v>http://www.aubertrain.com/shop/img-put/prod/101/140-06-01.jpg</v>
      </c>
      <c r="AX33" s="183" t="str">
        <f t="shared" si="13"/>
        <v>MATÉRIEL TROCHITA,03</v>
      </c>
    </row>
    <row r="34" spans="1:50" ht="68" customHeight="1">
      <c r="A34" s="2">
        <v>33</v>
      </c>
      <c r="B34" s="21"/>
      <c r="C34" s="282">
        <v>101</v>
      </c>
      <c r="D34" s="282" t="s">
        <v>3500</v>
      </c>
      <c r="E34" s="283"/>
      <c r="F34" s="171" t="str">
        <f t="shared" si="0"/>
        <v>10103</v>
      </c>
      <c r="G34" s="171" t="str">
        <f t="shared" si="1"/>
        <v>MATÉRIEL TROCHITA</v>
      </c>
      <c r="H34" s="171" t="str">
        <f t="shared" si="2"/>
        <v>03</v>
      </c>
      <c r="I34" s="171" t="str">
        <f t="shared" si="3"/>
        <v/>
      </c>
      <c r="J34" s="171">
        <f t="shared" si="4"/>
        <v>4</v>
      </c>
      <c r="K34" s="31">
        <f t="shared" si="5"/>
        <v>0</v>
      </c>
      <c r="L34" s="192" t="s">
        <v>3499</v>
      </c>
      <c r="M34" s="88"/>
      <c r="N34" s="88"/>
      <c r="O34" s="88"/>
      <c r="P34" s="88"/>
      <c r="Q34" s="88"/>
      <c r="R34" s="21" t="s">
        <v>404</v>
      </c>
      <c r="S34" s="21">
        <v>1</v>
      </c>
      <c r="T34" s="16" t="s">
        <v>8</v>
      </c>
      <c r="U34" s="16" t="s">
        <v>2168</v>
      </c>
      <c r="V34" s="16" t="s">
        <v>1348</v>
      </c>
      <c r="W34" s="16" t="s">
        <v>2163</v>
      </c>
      <c r="X34" s="11" t="s">
        <v>9</v>
      </c>
      <c r="Y34" s="11" t="s">
        <v>11</v>
      </c>
      <c r="Z34" s="280">
        <f t="shared" si="6"/>
        <v>6.666666666666667</v>
      </c>
      <c r="AA34" s="12">
        <v>8</v>
      </c>
      <c r="AB34" s="145">
        <v>3</v>
      </c>
      <c r="AC34" s="145"/>
      <c r="AD34" s="127">
        <v>5</v>
      </c>
      <c r="AE34" s="154"/>
      <c r="AF34" s="156">
        <v>1</v>
      </c>
      <c r="AG34" s="159"/>
      <c r="AH34" s="137"/>
      <c r="AI34" s="136">
        <v>1</v>
      </c>
      <c r="AJ34" s="136"/>
      <c r="AK34" s="136">
        <v>1</v>
      </c>
      <c r="AL34" s="140"/>
      <c r="AM34" s="144"/>
      <c r="AN34" s="144"/>
      <c r="AO34" s="144"/>
      <c r="AP34" s="144"/>
      <c r="AQ34" s="2" t="str">
        <f t="shared" si="7"/>
        <v>http://www.aubertrain.com/shop/img-put/prod/101/140-07-01.jpg</v>
      </c>
      <c r="AR34" s="2" t="str">
        <f t="shared" si="8"/>
        <v/>
      </c>
      <c r="AS34" s="2" t="str">
        <f t="shared" si="9"/>
        <v/>
      </c>
      <c r="AT34" s="2" t="str">
        <f t="shared" si="10"/>
        <v/>
      </c>
      <c r="AU34" s="2" t="str">
        <f t="shared" si="11"/>
        <v/>
      </c>
      <c r="AV34" s="2" t="str">
        <f t="shared" si="12"/>
        <v/>
      </c>
      <c r="AW34" s="183" t="str">
        <f t="shared" si="14"/>
        <v>http://www.aubertrain.com/shop/img-put/prod/101/140-07-01.jpg</v>
      </c>
      <c r="AX34" s="183" t="str">
        <f t="shared" si="13"/>
        <v>MATÉRIEL TROCHITA,03</v>
      </c>
    </row>
    <row r="35" spans="1:50" ht="68" customHeight="1">
      <c r="A35" s="1">
        <v>34</v>
      </c>
      <c r="B35" s="21"/>
      <c r="C35" s="282">
        <v>101</v>
      </c>
      <c r="D35" s="282" t="s">
        <v>3500</v>
      </c>
      <c r="E35" s="283"/>
      <c r="F35" s="171" t="str">
        <f t="shared" si="0"/>
        <v>10103</v>
      </c>
      <c r="G35" s="171" t="str">
        <f t="shared" si="1"/>
        <v>MATÉRIEL TROCHITA</v>
      </c>
      <c r="H35" s="171" t="str">
        <f t="shared" si="2"/>
        <v>03</v>
      </c>
      <c r="I35" s="171" t="str">
        <f t="shared" si="3"/>
        <v/>
      </c>
      <c r="J35" s="171">
        <f t="shared" si="4"/>
        <v>4</v>
      </c>
      <c r="K35" s="31">
        <f t="shared" si="5"/>
        <v>0</v>
      </c>
      <c r="L35" s="192" t="s">
        <v>3499</v>
      </c>
      <c r="M35" s="88"/>
      <c r="N35" s="88"/>
      <c r="O35" s="88"/>
      <c r="P35" s="88"/>
      <c r="Q35" s="88"/>
      <c r="R35" s="21" t="s">
        <v>405</v>
      </c>
      <c r="S35" s="21">
        <v>1</v>
      </c>
      <c r="T35" s="16" t="s">
        <v>901</v>
      </c>
      <c r="U35" s="16" t="s">
        <v>1360</v>
      </c>
      <c r="V35" s="16" t="s">
        <v>1362</v>
      </c>
      <c r="W35" s="16" t="s">
        <v>1361</v>
      </c>
      <c r="X35" s="11" t="s">
        <v>1363</v>
      </c>
      <c r="Y35" s="13" t="s">
        <v>1364</v>
      </c>
      <c r="Z35" s="280">
        <f t="shared" si="6"/>
        <v>79.166666666666671</v>
      </c>
      <c r="AA35" s="165">
        <v>95</v>
      </c>
      <c r="AB35" s="145">
        <v>60</v>
      </c>
      <c r="AC35" s="145"/>
      <c r="AD35" s="127">
        <v>1</v>
      </c>
      <c r="AE35" s="154"/>
      <c r="AF35" s="156">
        <v>1</v>
      </c>
      <c r="AG35" s="159"/>
      <c r="AH35" s="137"/>
      <c r="AI35" s="136">
        <v>1</v>
      </c>
      <c r="AJ35" s="136"/>
      <c r="AK35" s="136">
        <v>1</v>
      </c>
      <c r="AL35" s="140"/>
      <c r="AM35" s="144"/>
      <c r="AN35" s="144"/>
      <c r="AO35" s="144"/>
      <c r="AP35" s="144"/>
      <c r="AQ35" s="2" t="str">
        <f t="shared" si="7"/>
        <v>http://www.aubertrain.com/shop/img-put/prod/101/140-08-01.jpg</v>
      </c>
      <c r="AR35" s="2" t="str">
        <f t="shared" si="8"/>
        <v/>
      </c>
      <c r="AS35" s="2" t="str">
        <f t="shared" si="9"/>
        <v/>
      </c>
      <c r="AT35" s="2" t="str">
        <f t="shared" si="10"/>
        <v/>
      </c>
      <c r="AU35" s="2" t="str">
        <f t="shared" si="11"/>
        <v/>
      </c>
      <c r="AV35" s="2" t="str">
        <f t="shared" si="12"/>
        <v/>
      </c>
      <c r="AW35" s="183" t="str">
        <f t="shared" si="14"/>
        <v>http://www.aubertrain.com/shop/img-put/prod/101/140-08-01.jpg</v>
      </c>
      <c r="AX35" s="183" t="str">
        <f t="shared" si="13"/>
        <v>MATÉRIEL TROCHITA,03</v>
      </c>
    </row>
    <row r="36" spans="1:50" ht="68" customHeight="1">
      <c r="A36" s="2">
        <v>35</v>
      </c>
      <c r="B36" s="21"/>
      <c r="C36" s="282">
        <v>101</v>
      </c>
      <c r="D36" s="282" t="s">
        <v>3500</v>
      </c>
      <c r="E36" s="283"/>
      <c r="F36" s="171" t="str">
        <f t="shared" si="0"/>
        <v>10103</v>
      </c>
      <c r="G36" s="171" t="str">
        <f t="shared" si="1"/>
        <v>MATÉRIEL TROCHITA</v>
      </c>
      <c r="H36" s="171" t="str">
        <f t="shared" si="2"/>
        <v>03</v>
      </c>
      <c r="I36" s="171" t="str">
        <f t="shared" si="3"/>
        <v/>
      </c>
      <c r="J36" s="171">
        <f t="shared" si="4"/>
        <v>4</v>
      </c>
      <c r="K36" s="31">
        <f t="shared" si="5"/>
        <v>0</v>
      </c>
      <c r="L36" s="192" t="s">
        <v>3499</v>
      </c>
      <c r="M36" s="88"/>
      <c r="N36" s="88"/>
      <c r="O36" s="88"/>
      <c r="P36" s="88"/>
      <c r="Q36" s="88"/>
      <c r="R36" s="21" t="s">
        <v>982</v>
      </c>
      <c r="S36" s="21">
        <v>1</v>
      </c>
      <c r="T36" s="22" t="s">
        <v>1322</v>
      </c>
      <c r="U36" s="16" t="s">
        <v>2167</v>
      </c>
      <c r="V36" s="22" t="s">
        <v>1322</v>
      </c>
      <c r="W36" s="16" t="s">
        <v>2164</v>
      </c>
      <c r="X36" s="11" t="s">
        <v>1399</v>
      </c>
      <c r="Y36" s="11" t="s">
        <v>1881</v>
      </c>
      <c r="Z36" s="280">
        <f t="shared" si="6"/>
        <v>6.666666666666667</v>
      </c>
      <c r="AA36" s="12">
        <v>8</v>
      </c>
      <c r="AB36" s="145"/>
      <c r="AC36" s="145"/>
      <c r="AD36" s="127"/>
      <c r="AE36" s="154"/>
      <c r="AF36" s="156">
        <v>1</v>
      </c>
      <c r="AG36" s="159"/>
      <c r="AH36" s="137"/>
      <c r="AI36" s="136">
        <v>1</v>
      </c>
      <c r="AJ36" s="136"/>
      <c r="AK36" s="136">
        <v>1</v>
      </c>
      <c r="AL36" s="140"/>
      <c r="AM36" s="144"/>
      <c r="AN36" s="144"/>
      <c r="AO36" s="144"/>
      <c r="AP36" s="144"/>
      <c r="AQ36" s="2" t="str">
        <f t="shared" si="7"/>
        <v>http://www.aubertrain.com/shop/img-put/prod/101/140-09-01.jpg</v>
      </c>
      <c r="AR36" s="2" t="str">
        <f t="shared" si="8"/>
        <v/>
      </c>
      <c r="AS36" s="2" t="str">
        <f t="shared" si="9"/>
        <v/>
      </c>
      <c r="AT36" s="2" t="str">
        <f t="shared" si="10"/>
        <v/>
      </c>
      <c r="AU36" s="2" t="str">
        <f t="shared" si="11"/>
        <v/>
      </c>
      <c r="AV36" s="2" t="str">
        <f t="shared" si="12"/>
        <v/>
      </c>
      <c r="AW36" s="183" t="str">
        <f t="shared" si="14"/>
        <v>http://www.aubertrain.com/shop/img-put/prod/101/140-09-01.jpg</v>
      </c>
      <c r="AX36" s="183" t="str">
        <f t="shared" si="13"/>
        <v>MATÉRIEL TROCHITA,03</v>
      </c>
    </row>
    <row r="37" spans="1:50" ht="68" customHeight="1">
      <c r="A37" s="1">
        <v>36</v>
      </c>
      <c r="B37" s="21"/>
      <c r="C37" s="282">
        <v>101</v>
      </c>
      <c r="D37" s="282" t="s">
        <v>3500</v>
      </c>
      <c r="E37" s="283"/>
      <c r="F37" s="171" t="str">
        <f t="shared" si="0"/>
        <v>10103</v>
      </c>
      <c r="G37" s="171" t="str">
        <f t="shared" si="1"/>
        <v>MATÉRIEL TROCHITA</v>
      </c>
      <c r="H37" s="171" t="str">
        <f t="shared" si="2"/>
        <v>03</v>
      </c>
      <c r="I37" s="171" t="str">
        <f t="shared" si="3"/>
        <v/>
      </c>
      <c r="J37" s="171">
        <f t="shared" si="4"/>
        <v>4</v>
      </c>
      <c r="K37" s="31">
        <f t="shared" si="5"/>
        <v>0</v>
      </c>
      <c r="L37" s="192"/>
      <c r="M37" s="88"/>
      <c r="N37" s="88"/>
      <c r="O37" s="88"/>
      <c r="P37" s="88"/>
      <c r="Q37" s="88"/>
      <c r="R37" s="21" t="s">
        <v>3053</v>
      </c>
      <c r="S37" s="21">
        <v>1</v>
      </c>
      <c r="T37" s="22" t="s">
        <v>3107</v>
      </c>
      <c r="U37" s="252" t="s">
        <v>4294</v>
      </c>
      <c r="V37" s="22" t="s">
        <v>4295</v>
      </c>
      <c r="W37" s="252" t="s">
        <v>4296</v>
      </c>
      <c r="X37" s="253"/>
      <c r="Y37" s="253"/>
      <c r="Z37" s="280">
        <f t="shared" si="6"/>
        <v>0</v>
      </c>
      <c r="AA37" s="12"/>
      <c r="AB37" s="145"/>
      <c r="AC37" s="145"/>
      <c r="AD37" s="127"/>
      <c r="AE37" s="154"/>
      <c r="AF37" s="156">
        <v>1</v>
      </c>
      <c r="AG37" s="159"/>
      <c r="AH37" s="137"/>
      <c r="AI37" s="136">
        <v>1</v>
      </c>
      <c r="AJ37" s="136"/>
      <c r="AK37" s="136">
        <v>1</v>
      </c>
      <c r="AL37" s="140"/>
      <c r="AM37" s="144"/>
      <c r="AN37" s="136">
        <v>1</v>
      </c>
      <c r="AO37" s="144"/>
      <c r="AP37" s="144"/>
      <c r="AQ37" s="2" t="str">
        <f t="shared" si="7"/>
        <v/>
      </c>
      <c r="AR37" s="2" t="str">
        <f t="shared" si="8"/>
        <v/>
      </c>
      <c r="AS37" s="2" t="str">
        <f t="shared" si="9"/>
        <v/>
      </c>
      <c r="AT37" s="2" t="str">
        <f t="shared" si="10"/>
        <v/>
      </c>
      <c r="AU37" s="2" t="str">
        <f t="shared" si="11"/>
        <v/>
      </c>
      <c r="AV37" s="2" t="str">
        <f t="shared" si="12"/>
        <v/>
      </c>
      <c r="AW37" s="183" t="str">
        <f t="shared" si="14"/>
        <v/>
      </c>
      <c r="AX37" s="183" t="str">
        <f t="shared" si="13"/>
        <v>MATÉRIEL TROCHITA,03</v>
      </c>
    </row>
    <row r="38" spans="1:50" ht="68" customHeight="1">
      <c r="A38" s="2">
        <v>37</v>
      </c>
      <c r="B38" s="21"/>
      <c r="C38" s="282">
        <v>101</v>
      </c>
      <c r="D38" s="282" t="s">
        <v>3500</v>
      </c>
      <c r="E38" s="283"/>
      <c r="F38" s="171" t="str">
        <f t="shared" si="0"/>
        <v>10103</v>
      </c>
      <c r="G38" s="171" t="str">
        <f t="shared" si="1"/>
        <v>MATÉRIEL TROCHITA</v>
      </c>
      <c r="H38" s="171" t="str">
        <f t="shared" si="2"/>
        <v>03</v>
      </c>
      <c r="I38" s="171" t="str">
        <f t="shared" si="3"/>
        <v/>
      </c>
      <c r="J38" s="171">
        <f t="shared" si="4"/>
        <v>4</v>
      </c>
      <c r="K38" s="31">
        <f t="shared" si="5"/>
        <v>0</v>
      </c>
      <c r="L38" s="192" t="s">
        <v>3499</v>
      </c>
      <c r="M38" s="88"/>
      <c r="N38" s="88"/>
      <c r="O38" s="88"/>
      <c r="P38" s="88"/>
      <c r="Q38" s="88"/>
      <c r="R38" s="21" t="s">
        <v>3093</v>
      </c>
      <c r="S38" s="21">
        <v>1</v>
      </c>
      <c r="T38" s="16" t="s">
        <v>3095</v>
      </c>
      <c r="U38" s="16" t="s">
        <v>3097</v>
      </c>
      <c r="V38" s="16" t="s">
        <v>3099</v>
      </c>
      <c r="W38" s="16" t="s">
        <v>3101</v>
      </c>
      <c r="X38" s="11" t="s">
        <v>3103</v>
      </c>
      <c r="Y38" s="11" t="s">
        <v>3105</v>
      </c>
      <c r="Z38" s="280">
        <f t="shared" si="6"/>
        <v>66.666666666666671</v>
      </c>
      <c r="AA38" s="12">
        <v>80</v>
      </c>
      <c r="AB38" s="145"/>
      <c r="AC38" s="145"/>
      <c r="AD38" s="127">
        <v>26</v>
      </c>
      <c r="AE38" s="154"/>
      <c r="AF38" s="156">
        <v>1</v>
      </c>
      <c r="AG38" s="159"/>
      <c r="AH38" s="137"/>
      <c r="AI38" s="136">
        <v>1</v>
      </c>
      <c r="AJ38" s="136"/>
      <c r="AK38" s="136">
        <v>1</v>
      </c>
      <c r="AL38" s="140"/>
      <c r="AM38" s="144"/>
      <c r="AN38" s="144"/>
      <c r="AO38" s="144"/>
      <c r="AP38" s="144"/>
      <c r="AQ38" s="2" t="str">
        <f t="shared" si="7"/>
        <v>http://www.aubertrain.com/shop/img-put/prod/101/140-11-01.jpg</v>
      </c>
      <c r="AR38" s="2" t="str">
        <f t="shared" si="8"/>
        <v/>
      </c>
      <c r="AS38" s="2" t="str">
        <f t="shared" si="9"/>
        <v/>
      </c>
      <c r="AT38" s="2" t="str">
        <f t="shared" si="10"/>
        <v/>
      </c>
      <c r="AU38" s="2" t="str">
        <f t="shared" si="11"/>
        <v/>
      </c>
      <c r="AV38" s="2" t="str">
        <f t="shared" si="12"/>
        <v/>
      </c>
      <c r="AW38" s="183" t="str">
        <f t="shared" si="14"/>
        <v>http://www.aubertrain.com/shop/img-put/prod/101/140-11-01.jpg</v>
      </c>
      <c r="AX38" s="183" t="str">
        <f t="shared" si="13"/>
        <v>MATÉRIEL TROCHITA,03</v>
      </c>
    </row>
    <row r="39" spans="1:50" ht="68" customHeight="1">
      <c r="A39" s="1">
        <v>38</v>
      </c>
      <c r="B39" s="21"/>
      <c r="C39" s="282">
        <v>101</v>
      </c>
      <c r="D39" s="282" t="s">
        <v>3500</v>
      </c>
      <c r="E39" s="283"/>
      <c r="F39" s="171" t="str">
        <f t="shared" si="0"/>
        <v>10103</v>
      </c>
      <c r="G39" s="171" t="str">
        <f t="shared" si="1"/>
        <v>MATÉRIEL TROCHITA</v>
      </c>
      <c r="H39" s="171" t="str">
        <f t="shared" si="2"/>
        <v>03</v>
      </c>
      <c r="I39" s="171" t="str">
        <f t="shared" si="3"/>
        <v/>
      </c>
      <c r="J39" s="171">
        <f t="shared" si="4"/>
        <v>4</v>
      </c>
      <c r="K39" s="31">
        <f t="shared" si="5"/>
        <v>0</v>
      </c>
      <c r="L39" s="192" t="s">
        <v>3499</v>
      </c>
      <c r="M39" s="88"/>
      <c r="N39" s="88"/>
      <c r="O39" s="88"/>
      <c r="P39" s="88"/>
      <c r="Q39" s="88"/>
      <c r="R39" s="21" t="s">
        <v>3094</v>
      </c>
      <c r="S39" s="21">
        <v>1</v>
      </c>
      <c r="T39" s="16" t="s">
        <v>3096</v>
      </c>
      <c r="U39" s="16" t="s">
        <v>3098</v>
      </c>
      <c r="V39" s="16" t="s">
        <v>3100</v>
      </c>
      <c r="W39" s="16" t="s">
        <v>3102</v>
      </c>
      <c r="X39" s="11" t="s">
        <v>3104</v>
      </c>
      <c r="Y39" s="11" t="s">
        <v>3106</v>
      </c>
      <c r="Z39" s="280">
        <f t="shared" si="6"/>
        <v>70.833333333333343</v>
      </c>
      <c r="AA39" s="12">
        <v>85</v>
      </c>
      <c r="AB39" s="145"/>
      <c r="AC39" s="145"/>
      <c r="AD39" s="127">
        <v>13</v>
      </c>
      <c r="AE39" s="154"/>
      <c r="AF39" s="156">
        <v>1</v>
      </c>
      <c r="AG39" s="159"/>
      <c r="AH39" s="137"/>
      <c r="AI39" s="136">
        <v>1</v>
      </c>
      <c r="AJ39" s="136"/>
      <c r="AK39" s="136">
        <v>1</v>
      </c>
      <c r="AL39" s="140"/>
      <c r="AM39" s="144"/>
      <c r="AN39" s="144"/>
      <c r="AO39" s="144"/>
      <c r="AP39" s="144"/>
      <c r="AQ39" s="2" t="str">
        <f t="shared" si="7"/>
        <v>http://www.aubertrain.com/shop/img-put/prod/101/140-12-01.jpg</v>
      </c>
      <c r="AR39" s="2" t="str">
        <f t="shared" si="8"/>
        <v/>
      </c>
      <c r="AS39" s="2" t="str">
        <f t="shared" si="9"/>
        <v/>
      </c>
      <c r="AT39" s="2" t="str">
        <f t="shared" si="10"/>
        <v/>
      </c>
      <c r="AU39" s="2" t="str">
        <f t="shared" si="11"/>
        <v/>
      </c>
      <c r="AV39" s="2" t="str">
        <f t="shared" si="12"/>
        <v/>
      </c>
      <c r="AW39" s="183" t="str">
        <f t="shared" si="14"/>
        <v>http://www.aubertrain.com/shop/img-put/prod/101/140-12-01.jpg</v>
      </c>
      <c r="AX39" s="183" t="str">
        <f t="shared" si="13"/>
        <v>MATÉRIEL TROCHITA,03</v>
      </c>
    </row>
    <row r="40" spans="1:50" ht="68" customHeight="1">
      <c r="A40" s="2">
        <v>39</v>
      </c>
      <c r="B40" s="21">
        <v>150</v>
      </c>
      <c r="C40" s="282">
        <v>101</v>
      </c>
      <c r="D40" s="282" t="s">
        <v>3501</v>
      </c>
      <c r="E40" s="283"/>
      <c r="F40" s="171" t="str">
        <f t="shared" si="0"/>
        <v>10104</v>
      </c>
      <c r="G40" s="171" t="str">
        <f t="shared" si="1"/>
        <v>MATÉRIEL TROCHITA</v>
      </c>
      <c r="H40" s="171" t="str">
        <f t="shared" si="2"/>
        <v>04</v>
      </c>
      <c r="I40" s="171" t="str">
        <f t="shared" si="3"/>
        <v/>
      </c>
      <c r="J40" s="171">
        <f t="shared" si="4"/>
        <v>5</v>
      </c>
      <c r="K40" s="31">
        <f t="shared" si="5"/>
        <v>0</v>
      </c>
      <c r="L40" s="192" t="s">
        <v>3499</v>
      </c>
      <c r="M40" s="192" t="s">
        <v>3510</v>
      </c>
      <c r="N40" s="192" t="s">
        <v>3500</v>
      </c>
      <c r="O40" s="88"/>
      <c r="P40" s="88"/>
      <c r="Q40" s="88"/>
      <c r="R40" s="21" t="s">
        <v>760</v>
      </c>
      <c r="S40" s="21">
        <v>1</v>
      </c>
      <c r="T40" s="16" t="s">
        <v>977</v>
      </c>
      <c r="U40" s="16" t="s">
        <v>2166</v>
      </c>
      <c r="V40" s="16" t="s">
        <v>1349</v>
      </c>
      <c r="W40" s="16" t="s">
        <v>2165</v>
      </c>
      <c r="X40" s="11" t="s">
        <v>1397</v>
      </c>
      <c r="Y40" s="13" t="s">
        <v>1882</v>
      </c>
      <c r="Z40" s="280">
        <f t="shared" si="6"/>
        <v>10</v>
      </c>
      <c r="AA40" s="12">
        <v>12</v>
      </c>
      <c r="AB40" s="145">
        <v>5.7</v>
      </c>
      <c r="AC40" s="145"/>
      <c r="AD40" s="127">
        <v>9</v>
      </c>
      <c r="AE40" s="154"/>
      <c r="AF40" s="156">
        <v>1</v>
      </c>
      <c r="AG40" s="159"/>
      <c r="AH40" s="137"/>
      <c r="AI40" s="136">
        <v>1</v>
      </c>
      <c r="AJ40" s="136"/>
      <c r="AK40" s="136">
        <v>1</v>
      </c>
      <c r="AL40" s="140"/>
      <c r="AM40" s="144"/>
      <c r="AN40" s="144"/>
      <c r="AO40" s="144"/>
      <c r="AP40" s="144"/>
      <c r="AQ40" s="2" t="str">
        <f t="shared" si="7"/>
        <v>http://www.aubertrain.com/shop/img-put/prod/101/150-01-01.jpg</v>
      </c>
      <c r="AR40" s="2" t="str">
        <f t="shared" si="8"/>
        <v>,http://www.aubertrain.com/shop/img-put/prod/101/150-01-02.jpg</v>
      </c>
      <c r="AS40" s="2" t="str">
        <f t="shared" si="9"/>
        <v>,http://www.aubertrain.com/shop/img-put/prod/101/150-01-03.jpg</v>
      </c>
      <c r="AT40" s="2" t="str">
        <f t="shared" si="10"/>
        <v/>
      </c>
      <c r="AU40" s="2" t="str">
        <f t="shared" si="11"/>
        <v/>
      </c>
      <c r="AV40" s="2" t="str">
        <f t="shared" si="12"/>
        <v/>
      </c>
      <c r="AW40" s="183" t="str">
        <f t="shared" si="14"/>
        <v>http://www.aubertrain.com/shop/img-put/prod/101/150-01-01.jpg,http://www.aubertrain.com/shop/img-put/prod/101/150-01-02.jpg,http://www.aubertrain.com/shop/img-put/prod/101/150-01-03.jpg</v>
      </c>
      <c r="AX40" s="183" t="str">
        <f t="shared" si="13"/>
        <v>MATÉRIEL TROCHITA,04</v>
      </c>
    </row>
    <row r="41" spans="1:50" ht="68" customHeight="1">
      <c r="A41" s="1">
        <v>40</v>
      </c>
      <c r="B41" s="21"/>
      <c r="C41" s="282">
        <v>101</v>
      </c>
      <c r="D41" s="282" t="s">
        <v>3501</v>
      </c>
      <c r="E41" s="283"/>
      <c r="F41" s="171" t="str">
        <f t="shared" si="0"/>
        <v>10104</v>
      </c>
      <c r="G41" s="171" t="str">
        <f t="shared" si="1"/>
        <v>MATÉRIEL TROCHITA</v>
      </c>
      <c r="H41" s="171" t="str">
        <f t="shared" si="2"/>
        <v>04</v>
      </c>
      <c r="I41" s="171" t="str">
        <f t="shared" si="3"/>
        <v/>
      </c>
      <c r="J41" s="171">
        <f t="shared" si="4"/>
        <v>5</v>
      </c>
      <c r="K41" s="31">
        <f t="shared" si="5"/>
        <v>0</v>
      </c>
      <c r="L41" s="192" t="s">
        <v>3499</v>
      </c>
      <c r="M41" s="192" t="s">
        <v>3510</v>
      </c>
      <c r="N41" s="192" t="s">
        <v>3500</v>
      </c>
      <c r="O41" s="88"/>
      <c r="P41" s="88"/>
      <c r="Q41" s="88"/>
      <c r="R41" s="21" t="s">
        <v>978</v>
      </c>
      <c r="S41" s="21">
        <v>1</v>
      </c>
      <c r="T41" s="16" t="s">
        <v>979</v>
      </c>
      <c r="U41" s="16" t="s">
        <v>1365</v>
      </c>
      <c r="V41" s="16" t="s">
        <v>2038</v>
      </c>
      <c r="W41" s="16" t="s">
        <v>1366</v>
      </c>
      <c r="X41" s="11" t="s">
        <v>1398</v>
      </c>
      <c r="Y41" s="13" t="s">
        <v>1883</v>
      </c>
      <c r="Z41" s="280">
        <f t="shared" si="6"/>
        <v>7.5</v>
      </c>
      <c r="AA41" s="12">
        <v>9</v>
      </c>
      <c r="AB41" s="145">
        <v>4.9000000000000004</v>
      </c>
      <c r="AC41" s="145"/>
      <c r="AD41" s="127">
        <v>18</v>
      </c>
      <c r="AE41" s="154"/>
      <c r="AF41" s="156">
        <v>1</v>
      </c>
      <c r="AG41" s="159"/>
      <c r="AH41" s="136">
        <v>1</v>
      </c>
      <c r="AI41" s="136"/>
      <c r="AJ41" s="136"/>
      <c r="AK41" s="136">
        <v>1</v>
      </c>
      <c r="AL41" s="140"/>
      <c r="AM41" s="144"/>
      <c r="AN41" s="144"/>
      <c r="AO41" s="144"/>
      <c r="AP41" s="144"/>
      <c r="AQ41" s="2" t="str">
        <f t="shared" si="7"/>
        <v>http://www.aubertrain.com/shop/img-put/prod/101/150-02-01.jpg</v>
      </c>
      <c r="AR41" s="2" t="str">
        <f t="shared" si="8"/>
        <v>,http://www.aubertrain.com/shop/img-put/prod/101/150-02-02.jpg</v>
      </c>
      <c r="AS41" s="2" t="str">
        <f t="shared" si="9"/>
        <v>,http://www.aubertrain.com/shop/img-put/prod/101/150-02-03.jpg</v>
      </c>
      <c r="AT41" s="2" t="str">
        <f t="shared" si="10"/>
        <v/>
      </c>
      <c r="AU41" s="2" t="str">
        <f t="shared" si="11"/>
        <v/>
      </c>
      <c r="AV41" s="2" t="str">
        <f t="shared" si="12"/>
        <v/>
      </c>
      <c r="AW41" s="183" t="str">
        <f t="shared" si="14"/>
        <v>http://www.aubertrain.com/shop/img-put/prod/101/150-02-01.jpg,http://www.aubertrain.com/shop/img-put/prod/101/150-02-02.jpg,http://www.aubertrain.com/shop/img-put/prod/101/150-02-03.jpg</v>
      </c>
      <c r="AX41" s="183" t="str">
        <f t="shared" si="13"/>
        <v>MATÉRIEL TROCHITA,04</v>
      </c>
    </row>
    <row r="42" spans="1:50" ht="68" customHeight="1">
      <c r="A42" s="2">
        <v>41</v>
      </c>
      <c r="B42" s="21">
        <v>160</v>
      </c>
      <c r="C42" s="282">
        <v>101</v>
      </c>
      <c r="D42" s="282" t="s">
        <v>3536</v>
      </c>
      <c r="E42" s="282" t="s">
        <v>3499</v>
      </c>
      <c r="F42" s="171" t="str">
        <f t="shared" si="0"/>
        <v>1010801</v>
      </c>
      <c r="G42" s="171" t="str">
        <f t="shared" si="1"/>
        <v>MATÉRIEL TROCHITA</v>
      </c>
      <c r="H42" s="171" t="str">
        <f t="shared" si="2"/>
        <v>08</v>
      </c>
      <c r="I42" s="171" t="str">
        <f t="shared" si="3"/>
        <v>HOe KITS</v>
      </c>
      <c r="J42" s="171">
        <f t="shared" si="4"/>
        <v>0</v>
      </c>
      <c r="K42" s="31">
        <f t="shared" si="5"/>
        <v>0</v>
      </c>
      <c r="L42" s="192" t="s">
        <v>3499</v>
      </c>
      <c r="M42" s="192" t="s">
        <v>3510</v>
      </c>
      <c r="N42" s="192" t="s">
        <v>3500</v>
      </c>
      <c r="O42" s="192" t="s">
        <v>3501</v>
      </c>
      <c r="P42" s="194"/>
      <c r="Q42" s="194"/>
      <c r="R42" s="21" t="s">
        <v>382</v>
      </c>
      <c r="S42" s="21">
        <v>1</v>
      </c>
      <c r="T42" s="16" t="s">
        <v>35</v>
      </c>
      <c r="U42" s="16" t="s">
        <v>2173</v>
      </c>
      <c r="V42" s="16" t="s">
        <v>2174</v>
      </c>
      <c r="W42" s="16" t="s">
        <v>2169</v>
      </c>
      <c r="X42" s="11" t="s">
        <v>1774</v>
      </c>
      <c r="Y42" s="11" t="s">
        <v>1884</v>
      </c>
      <c r="Z42" s="280">
        <f t="shared" si="6"/>
        <v>43.333333333333336</v>
      </c>
      <c r="AA42" s="12">
        <v>52</v>
      </c>
      <c r="AB42" s="146">
        <v>34.65</v>
      </c>
      <c r="AC42" s="146"/>
      <c r="AD42" s="127">
        <v>7</v>
      </c>
      <c r="AE42" s="154"/>
      <c r="AF42" s="156">
        <v>1</v>
      </c>
      <c r="AG42" s="159"/>
      <c r="AH42" s="136">
        <v>1</v>
      </c>
      <c r="AI42" s="136"/>
      <c r="AJ42" s="136"/>
      <c r="AK42" s="136">
        <v>1</v>
      </c>
      <c r="AL42" s="140"/>
      <c r="AM42" s="144"/>
      <c r="AN42" s="144"/>
      <c r="AO42" s="144"/>
      <c r="AP42" s="144"/>
      <c r="AQ42" s="2" t="str">
        <f t="shared" si="7"/>
        <v>http://www.aubertrain.com/shop/img-put/prod/101/160-01-01.jpg</v>
      </c>
      <c r="AR42" s="2" t="str">
        <f t="shared" si="8"/>
        <v>,http://www.aubertrain.com/shop/img-put/prod/101/160-01-02.jpg</v>
      </c>
      <c r="AS42" s="2" t="str">
        <f t="shared" si="9"/>
        <v>,http://www.aubertrain.com/shop/img-put/prod/101/160-01-03.jpg</v>
      </c>
      <c r="AT42" s="2" t="str">
        <f t="shared" si="10"/>
        <v>,http://www.aubertrain.com/shop/img-put/prod/101/160-01-04.jpg</v>
      </c>
      <c r="AU42" s="2" t="str">
        <f t="shared" si="11"/>
        <v/>
      </c>
      <c r="AV42" s="2" t="str">
        <f t="shared" si="12"/>
        <v/>
      </c>
      <c r="AW42" s="183" t="str">
        <f t="shared" si="14"/>
        <v>http://www.aubertrain.com/shop/img-put/prod/101/160-01-01.jpg,http://www.aubertrain.com/shop/img-put/prod/101/160-01-02.jpg,http://www.aubertrain.com/shop/img-put/prod/101/160-01-03.jpg,http://www.aubertrain.com/shop/img-put/prod/101/160-01-04.jpg</v>
      </c>
      <c r="AX42" s="183" t="str">
        <f t="shared" si="13"/>
        <v>MATÉRIEL TROCHITA,08,HOe KITS</v>
      </c>
    </row>
    <row r="43" spans="1:50" ht="68" customHeight="1">
      <c r="A43" s="1">
        <v>42</v>
      </c>
      <c r="B43" s="21"/>
      <c r="C43" s="282">
        <v>101</v>
      </c>
      <c r="D43" s="282" t="s">
        <v>3536</v>
      </c>
      <c r="E43" s="283"/>
      <c r="F43" s="171" t="str">
        <f t="shared" si="0"/>
        <v>10108</v>
      </c>
      <c r="G43" s="171" t="str">
        <f t="shared" si="1"/>
        <v>MATÉRIEL TROCHITA</v>
      </c>
      <c r="H43" s="171" t="str">
        <f t="shared" si="2"/>
        <v>08</v>
      </c>
      <c r="I43" s="171" t="str">
        <f t="shared" si="3"/>
        <v/>
      </c>
      <c r="J43" s="171">
        <f t="shared" si="4"/>
        <v>9</v>
      </c>
      <c r="K43" s="31">
        <f t="shared" si="5"/>
        <v>0</v>
      </c>
      <c r="L43" s="192" t="s">
        <v>3499</v>
      </c>
      <c r="M43" s="192" t="s">
        <v>3510</v>
      </c>
      <c r="N43" s="192" t="s">
        <v>3500</v>
      </c>
      <c r="O43" s="192" t="s">
        <v>3501</v>
      </c>
      <c r="P43" s="192" t="s">
        <v>3502</v>
      </c>
      <c r="Q43" s="88"/>
      <c r="R43" s="21" t="s">
        <v>383</v>
      </c>
      <c r="S43" s="21">
        <v>1</v>
      </c>
      <c r="T43" s="16" t="s">
        <v>36</v>
      </c>
      <c r="U43" s="16" t="s">
        <v>2172</v>
      </c>
      <c r="V43" s="16" t="s">
        <v>2176</v>
      </c>
      <c r="W43" s="16" t="s">
        <v>2170</v>
      </c>
      <c r="X43" s="11" t="s">
        <v>1775</v>
      </c>
      <c r="Y43" s="11" t="s">
        <v>1885</v>
      </c>
      <c r="Z43" s="280">
        <f t="shared" si="6"/>
        <v>43.333333333333336</v>
      </c>
      <c r="AA43" s="12">
        <v>52</v>
      </c>
      <c r="AB43" s="145">
        <v>34.65</v>
      </c>
      <c r="AC43" s="145"/>
      <c r="AD43" s="127">
        <v>7</v>
      </c>
      <c r="AE43" s="154"/>
      <c r="AF43" s="156">
        <v>1</v>
      </c>
      <c r="AG43" s="159"/>
      <c r="AH43" s="136">
        <v>1</v>
      </c>
      <c r="AI43" s="136"/>
      <c r="AJ43" s="136"/>
      <c r="AK43" s="136">
        <v>1</v>
      </c>
      <c r="AL43" s="140"/>
      <c r="AM43" s="144"/>
      <c r="AN43" s="144"/>
      <c r="AO43" s="144"/>
      <c r="AP43" s="144"/>
      <c r="AQ43" s="2" t="str">
        <f t="shared" si="7"/>
        <v>http://www.aubertrain.com/shop/img-put/prod/101/160-02-01.jpg</v>
      </c>
      <c r="AR43" s="2" t="str">
        <f t="shared" si="8"/>
        <v>,http://www.aubertrain.com/shop/img-put/prod/101/160-02-02.jpg</v>
      </c>
      <c r="AS43" s="2" t="str">
        <f t="shared" si="9"/>
        <v>,http://www.aubertrain.com/shop/img-put/prod/101/160-02-03.jpg</v>
      </c>
      <c r="AT43" s="2" t="str">
        <f t="shared" si="10"/>
        <v>,http://www.aubertrain.com/shop/img-put/prod/101/160-02-04.jpg</v>
      </c>
      <c r="AU43" s="2" t="str">
        <f t="shared" si="11"/>
        <v>,http://www.aubertrain.com/shop/img-put/prod/101/160-02-05.jpg</v>
      </c>
      <c r="AV43" s="2" t="str">
        <f t="shared" si="12"/>
        <v/>
      </c>
      <c r="AW43" s="183" t="str">
        <f t="shared" si="14"/>
        <v>http://www.aubertrain.com/shop/img-put/prod/101/160-02-01.jpg,http://www.aubertrain.com/shop/img-put/prod/101/160-02-02.jpg,http://www.aubertrain.com/shop/img-put/prod/101/160-02-03.jpg,http://www.aubertrain.com/shop/img-put/prod/101/160-02-04.jpg,http://www.aubertrain.com/shop/img-put/prod/101/160-02-05.jpg</v>
      </c>
      <c r="AX43" s="183" t="str">
        <f t="shared" si="13"/>
        <v>MATÉRIEL TROCHITA,08</v>
      </c>
    </row>
    <row r="44" spans="1:50" ht="68" customHeight="1">
      <c r="A44" s="2">
        <v>43</v>
      </c>
      <c r="B44" s="21"/>
      <c r="C44" s="282">
        <v>101</v>
      </c>
      <c r="D44" s="282" t="s">
        <v>3536</v>
      </c>
      <c r="E44" s="282" t="s">
        <v>3499</v>
      </c>
      <c r="F44" s="171" t="str">
        <f t="shared" si="0"/>
        <v>1010801</v>
      </c>
      <c r="G44" s="171" t="str">
        <f t="shared" si="1"/>
        <v>MATÉRIEL TROCHITA</v>
      </c>
      <c r="H44" s="171" t="str">
        <f t="shared" si="2"/>
        <v>08</v>
      </c>
      <c r="I44" s="171" t="str">
        <f t="shared" si="3"/>
        <v>HOe KITS</v>
      </c>
      <c r="J44" s="171">
        <f t="shared" si="4"/>
        <v>0</v>
      </c>
      <c r="K44" s="31">
        <f t="shared" si="5"/>
        <v>0</v>
      </c>
      <c r="L44" s="192" t="s">
        <v>3499</v>
      </c>
      <c r="M44" s="192" t="s">
        <v>3510</v>
      </c>
      <c r="N44" s="192" t="s">
        <v>3500</v>
      </c>
      <c r="O44" s="192" t="s">
        <v>3501</v>
      </c>
      <c r="P44" s="88"/>
      <c r="Q44" s="88"/>
      <c r="R44" s="21" t="s">
        <v>384</v>
      </c>
      <c r="S44" s="21">
        <v>1</v>
      </c>
      <c r="T44" s="16" t="s">
        <v>37</v>
      </c>
      <c r="U44" s="16" t="s">
        <v>1367</v>
      </c>
      <c r="V44" s="16" t="s">
        <v>2175</v>
      </c>
      <c r="W44" s="16" t="s">
        <v>2171</v>
      </c>
      <c r="X44" s="11" t="s">
        <v>1776</v>
      </c>
      <c r="Y44" s="11" t="s">
        <v>1886</v>
      </c>
      <c r="Z44" s="280">
        <f t="shared" si="6"/>
        <v>43.333333333333336</v>
      </c>
      <c r="AA44" s="12">
        <v>52</v>
      </c>
      <c r="AB44" s="145">
        <v>34.65</v>
      </c>
      <c r="AC44" s="145"/>
      <c r="AD44" s="127">
        <v>5</v>
      </c>
      <c r="AE44" s="154"/>
      <c r="AF44" s="156">
        <v>1</v>
      </c>
      <c r="AG44" s="159"/>
      <c r="AH44" s="136">
        <v>1</v>
      </c>
      <c r="AI44" s="136"/>
      <c r="AJ44" s="136"/>
      <c r="AK44" s="136">
        <v>1</v>
      </c>
      <c r="AL44" s="140"/>
      <c r="AM44" s="144"/>
      <c r="AN44" s="144"/>
      <c r="AO44" s="144"/>
      <c r="AP44" s="144"/>
      <c r="AQ44" s="2" t="str">
        <f t="shared" si="7"/>
        <v>http://www.aubertrain.com/shop/img-put/prod/101/160-03-01.jpg</v>
      </c>
      <c r="AR44" s="2" t="str">
        <f t="shared" si="8"/>
        <v>,http://www.aubertrain.com/shop/img-put/prod/101/160-03-02.jpg</v>
      </c>
      <c r="AS44" s="2" t="str">
        <f t="shared" si="9"/>
        <v>,http://www.aubertrain.com/shop/img-put/prod/101/160-03-03.jpg</v>
      </c>
      <c r="AT44" s="2" t="str">
        <f t="shared" si="10"/>
        <v>,http://www.aubertrain.com/shop/img-put/prod/101/160-03-04.jpg</v>
      </c>
      <c r="AU44" s="2" t="str">
        <f t="shared" si="11"/>
        <v/>
      </c>
      <c r="AV44" s="2" t="str">
        <f t="shared" si="12"/>
        <v/>
      </c>
      <c r="AW44" s="183" t="str">
        <f t="shared" si="14"/>
        <v>http://www.aubertrain.com/shop/img-put/prod/101/160-03-01.jpg,http://www.aubertrain.com/shop/img-put/prod/101/160-03-02.jpg,http://www.aubertrain.com/shop/img-put/prod/101/160-03-03.jpg,http://www.aubertrain.com/shop/img-put/prod/101/160-03-04.jpg</v>
      </c>
      <c r="AX44" s="183" t="str">
        <f t="shared" si="13"/>
        <v>MATÉRIEL TROCHITA,08,HOe KITS</v>
      </c>
    </row>
    <row r="45" spans="1:50" ht="68" customHeight="1">
      <c r="A45" s="1">
        <v>44</v>
      </c>
      <c r="B45" s="21">
        <v>170</v>
      </c>
      <c r="C45" s="282">
        <v>101</v>
      </c>
      <c r="D45" s="282" t="s">
        <v>3536</v>
      </c>
      <c r="E45" s="282" t="s">
        <v>3510</v>
      </c>
      <c r="F45" s="171" t="str">
        <f t="shared" si="0"/>
        <v>1010802</v>
      </c>
      <c r="G45" s="171" t="str">
        <f t="shared" si="1"/>
        <v>MATÉRIEL TROCHITA</v>
      </c>
      <c r="H45" s="171" t="str">
        <f t="shared" si="2"/>
        <v>08</v>
      </c>
      <c r="I45" s="171" t="str">
        <f t="shared" si="3"/>
        <v>HOe KITS</v>
      </c>
      <c r="J45" s="171">
        <f t="shared" si="4"/>
        <v>0</v>
      </c>
      <c r="K45" s="31">
        <f t="shared" si="5"/>
        <v>0</v>
      </c>
      <c r="L45" s="192" t="s">
        <v>3499</v>
      </c>
      <c r="M45" s="192" t="s">
        <v>3510</v>
      </c>
      <c r="N45" s="192" t="s">
        <v>3500</v>
      </c>
      <c r="O45" s="194"/>
      <c r="P45" s="194"/>
      <c r="Q45" s="194"/>
      <c r="R45" s="21" t="s">
        <v>406</v>
      </c>
      <c r="S45" s="21">
        <v>1</v>
      </c>
      <c r="T45" s="16" t="s">
        <v>38</v>
      </c>
      <c r="U45" s="16" t="s">
        <v>1369</v>
      </c>
      <c r="V45" s="16" t="s">
        <v>2177</v>
      </c>
      <c r="W45" s="16" t="s">
        <v>1377</v>
      </c>
      <c r="X45" s="11" t="s">
        <v>56</v>
      </c>
      <c r="Y45" s="11" t="s">
        <v>1887</v>
      </c>
      <c r="Z45" s="280">
        <f t="shared" si="6"/>
        <v>27.5</v>
      </c>
      <c r="AA45" s="12">
        <v>33</v>
      </c>
      <c r="AB45" s="145">
        <v>21</v>
      </c>
      <c r="AC45" s="145"/>
      <c r="AD45" s="127">
        <v>5</v>
      </c>
      <c r="AE45" s="154"/>
      <c r="AF45" s="156">
        <v>1</v>
      </c>
      <c r="AG45" s="159"/>
      <c r="AH45" s="136">
        <v>1</v>
      </c>
      <c r="AI45" s="136"/>
      <c r="AJ45" s="136"/>
      <c r="AK45" s="136">
        <v>1</v>
      </c>
      <c r="AL45" s="140"/>
      <c r="AM45" s="144"/>
      <c r="AN45" s="144"/>
      <c r="AO45" s="144"/>
      <c r="AP45" s="144"/>
      <c r="AQ45" s="2" t="str">
        <f t="shared" si="7"/>
        <v>http://www.aubertrain.com/shop/img-put/prod/101/170-01-01.jpg</v>
      </c>
      <c r="AR45" s="2" t="str">
        <f t="shared" si="8"/>
        <v>,http://www.aubertrain.com/shop/img-put/prod/101/170-01-02.jpg</v>
      </c>
      <c r="AS45" s="2" t="str">
        <f t="shared" si="9"/>
        <v>,http://www.aubertrain.com/shop/img-put/prod/101/170-01-03.jpg</v>
      </c>
      <c r="AT45" s="2" t="str">
        <f t="shared" si="10"/>
        <v/>
      </c>
      <c r="AU45" s="2" t="str">
        <f t="shared" si="11"/>
        <v/>
      </c>
      <c r="AV45" s="2" t="str">
        <f t="shared" si="12"/>
        <v/>
      </c>
      <c r="AW45" s="183" t="str">
        <f t="shared" si="14"/>
        <v>http://www.aubertrain.com/shop/img-put/prod/101/170-01-01.jpg,http://www.aubertrain.com/shop/img-put/prod/101/170-01-02.jpg,http://www.aubertrain.com/shop/img-put/prod/101/170-01-03.jpg</v>
      </c>
      <c r="AX45" s="183" t="str">
        <f t="shared" si="13"/>
        <v>MATÉRIEL TROCHITA,08,HOe KITS</v>
      </c>
    </row>
    <row r="46" spans="1:50" ht="68" customHeight="1">
      <c r="A46" s="2">
        <v>45</v>
      </c>
      <c r="B46" s="21"/>
      <c r="C46" s="282">
        <v>101</v>
      </c>
      <c r="D46" s="282" t="s">
        <v>3536</v>
      </c>
      <c r="E46" s="282" t="s">
        <v>3510</v>
      </c>
      <c r="F46" s="171" t="str">
        <f t="shared" si="0"/>
        <v>1010802</v>
      </c>
      <c r="G46" s="171" t="str">
        <f t="shared" si="1"/>
        <v>MATÉRIEL TROCHITA</v>
      </c>
      <c r="H46" s="171" t="str">
        <f t="shared" si="2"/>
        <v>08</v>
      </c>
      <c r="I46" s="171" t="str">
        <f t="shared" si="3"/>
        <v>HOe KITS</v>
      </c>
      <c r="J46" s="171">
        <f t="shared" si="4"/>
        <v>0</v>
      </c>
      <c r="K46" s="31">
        <f t="shared" si="5"/>
        <v>0</v>
      </c>
      <c r="L46" s="192" t="s">
        <v>3499</v>
      </c>
      <c r="M46" s="192" t="s">
        <v>3510</v>
      </c>
      <c r="N46" s="192" t="s">
        <v>3500</v>
      </c>
      <c r="O46" s="192" t="s">
        <v>3501</v>
      </c>
      <c r="P46" s="88"/>
      <c r="Q46" s="88"/>
      <c r="R46" s="21" t="s">
        <v>407</v>
      </c>
      <c r="S46" s="21">
        <v>1</v>
      </c>
      <c r="T46" s="16" t="s">
        <v>39</v>
      </c>
      <c r="U46" s="16" t="s">
        <v>1368</v>
      </c>
      <c r="V46" s="16" t="s">
        <v>2178</v>
      </c>
      <c r="W46" s="16" t="s">
        <v>1378</v>
      </c>
      <c r="X46" s="11" t="s">
        <v>53</v>
      </c>
      <c r="Y46" s="11" t="s">
        <v>1888</v>
      </c>
      <c r="Z46" s="280">
        <f t="shared" si="6"/>
        <v>37.5</v>
      </c>
      <c r="AA46" s="12">
        <v>45</v>
      </c>
      <c r="AB46" s="145">
        <v>26</v>
      </c>
      <c r="AC46" s="145"/>
      <c r="AD46" s="127">
        <v>2</v>
      </c>
      <c r="AE46" s="154"/>
      <c r="AF46" s="156">
        <v>1</v>
      </c>
      <c r="AG46" s="159"/>
      <c r="AH46" s="136">
        <v>1</v>
      </c>
      <c r="AI46" s="136"/>
      <c r="AJ46" s="136"/>
      <c r="AK46" s="136">
        <v>1</v>
      </c>
      <c r="AL46" s="140"/>
      <c r="AM46" s="144"/>
      <c r="AN46" s="144"/>
      <c r="AO46" s="144"/>
      <c r="AP46" s="144"/>
      <c r="AQ46" s="2" t="str">
        <f t="shared" si="7"/>
        <v>http://www.aubertrain.com/shop/img-put/prod/101/170-02-01.jpg</v>
      </c>
      <c r="AR46" s="2" t="str">
        <f t="shared" si="8"/>
        <v>,http://www.aubertrain.com/shop/img-put/prod/101/170-02-02.jpg</v>
      </c>
      <c r="AS46" s="2" t="str">
        <f t="shared" si="9"/>
        <v>,http://www.aubertrain.com/shop/img-put/prod/101/170-02-03.jpg</v>
      </c>
      <c r="AT46" s="2" t="str">
        <f t="shared" si="10"/>
        <v>,http://www.aubertrain.com/shop/img-put/prod/101/170-02-04.jpg</v>
      </c>
      <c r="AU46" s="2" t="str">
        <f t="shared" si="11"/>
        <v/>
      </c>
      <c r="AV46" s="2" t="str">
        <f t="shared" si="12"/>
        <v/>
      </c>
      <c r="AW46" s="183" t="str">
        <f t="shared" si="14"/>
        <v>http://www.aubertrain.com/shop/img-put/prod/101/170-02-01.jpg,http://www.aubertrain.com/shop/img-put/prod/101/170-02-02.jpg,http://www.aubertrain.com/shop/img-put/prod/101/170-02-03.jpg,http://www.aubertrain.com/shop/img-put/prod/101/170-02-04.jpg</v>
      </c>
      <c r="AX46" s="183" t="str">
        <f t="shared" si="13"/>
        <v>MATÉRIEL TROCHITA,08,HOe KITS</v>
      </c>
    </row>
    <row r="47" spans="1:50" ht="68" customHeight="1">
      <c r="A47" s="1">
        <v>46</v>
      </c>
      <c r="B47" s="21"/>
      <c r="C47" s="282">
        <v>101</v>
      </c>
      <c r="D47" s="282" t="s">
        <v>3536</v>
      </c>
      <c r="E47" s="282" t="s">
        <v>3510</v>
      </c>
      <c r="F47" s="171" t="str">
        <f t="shared" si="0"/>
        <v>1010802</v>
      </c>
      <c r="G47" s="171" t="str">
        <f t="shared" si="1"/>
        <v>MATÉRIEL TROCHITA</v>
      </c>
      <c r="H47" s="171" t="str">
        <f t="shared" si="2"/>
        <v>08</v>
      </c>
      <c r="I47" s="171" t="str">
        <f t="shared" si="3"/>
        <v>HOe KITS</v>
      </c>
      <c r="J47" s="171">
        <f t="shared" si="4"/>
        <v>0</v>
      </c>
      <c r="K47" s="31">
        <f t="shared" si="5"/>
        <v>0</v>
      </c>
      <c r="L47" s="192" t="s">
        <v>3499</v>
      </c>
      <c r="M47" s="192" t="s">
        <v>3510</v>
      </c>
      <c r="N47" s="192" t="s">
        <v>3500</v>
      </c>
      <c r="O47" s="88"/>
      <c r="P47" s="88"/>
      <c r="Q47" s="88"/>
      <c r="R47" s="21" t="s">
        <v>408</v>
      </c>
      <c r="S47" s="21">
        <v>1</v>
      </c>
      <c r="T47" s="16" t="s">
        <v>40</v>
      </c>
      <c r="U47" s="16" t="s">
        <v>1370</v>
      </c>
      <c r="V47" s="16" t="s">
        <v>2179</v>
      </c>
      <c r="W47" s="16" t="s">
        <v>1379</v>
      </c>
      <c r="X47" s="11" t="s">
        <v>54</v>
      </c>
      <c r="Y47" s="11" t="s">
        <v>1889</v>
      </c>
      <c r="Z47" s="280">
        <f t="shared" si="6"/>
        <v>35</v>
      </c>
      <c r="AA47" s="12">
        <v>42</v>
      </c>
      <c r="AB47" s="145">
        <v>24</v>
      </c>
      <c r="AC47" s="145"/>
      <c r="AD47" s="127">
        <v>3</v>
      </c>
      <c r="AE47" s="154"/>
      <c r="AF47" s="156">
        <v>1</v>
      </c>
      <c r="AG47" s="159"/>
      <c r="AH47" s="136">
        <v>1</v>
      </c>
      <c r="AI47" s="136"/>
      <c r="AJ47" s="136"/>
      <c r="AK47" s="136">
        <v>1</v>
      </c>
      <c r="AL47" s="140"/>
      <c r="AM47" s="144"/>
      <c r="AN47" s="144"/>
      <c r="AO47" s="144"/>
      <c r="AP47" s="144"/>
      <c r="AQ47" s="2" t="str">
        <f t="shared" si="7"/>
        <v>http://www.aubertrain.com/shop/img-put/prod/101/170-03-01.jpg</v>
      </c>
      <c r="AR47" s="2" t="str">
        <f t="shared" si="8"/>
        <v>,http://www.aubertrain.com/shop/img-put/prod/101/170-03-02.jpg</v>
      </c>
      <c r="AS47" s="2" t="str">
        <f t="shared" si="9"/>
        <v>,http://www.aubertrain.com/shop/img-put/prod/101/170-03-03.jpg</v>
      </c>
      <c r="AT47" s="2" t="str">
        <f t="shared" si="10"/>
        <v/>
      </c>
      <c r="AU47" s="2" t="str">
        <f t="shared" si="11"/>
        <v/>
      </c>
      <c r="AV47" s="2" t="str">
        <f t="shared" si="12"/>
        <v/>
      </c>
      <c r="AW47" s="183" t="str">
        <f t="shared" si="14"/>
        <v>http://www.aubertrain.com/shop/img-put/prod/101/170-03-01.jpg,http://www.aubertrain.com/shop/img-put/prod/101/170-03-02.jpg,http://www.aubertrain.com/shop/img-put/prod/101/170-03-03.jpg</v>
      </c>
      <c r="AX47" s="183" t="str">
        <f t="shared" si="13"/>
        <v>MATÉRIEL TROCHITA,08,HOe KITS</v>
      </c>
    </row>
    <row r="48" spans="1:50" ht="68" customHeight="1">
      <c r="A48" s="2">
        <v>47</v>
      </c>
      <c r="B48" s="21"/>
      <c r="C48" s="282">
        <v>101</v>
      </c>
      <c r="D48" s="282" t="s">
        <v>3536</v>
      </c>
      <c r="E48" s="282" t="s">
        <v>3510</v>
      </c>
      <c r="F48" s="171" t="str">
        <f t="shared" si="0"/>
        <v>1010802</v>
      </c>
      <c r="G48" s="171" t="str">
        <f t="shared" si="1"/>
        <v>MATÉRIEL TROCHITA</v>
      </c>
      <c r="H48" s="171" t="str">
        <f t="shared" si="2"/>
        <v>08</v>
      </c>
      <c r="I48" s="171" t="str">
        <f t="shared" si="3"/>
        <v>HOe KITS</v>
      </c>
      <c r="J48" s="171">
        <f t="shared" si="4"/>
        <v>0</v>
      </c>
      <c r="K48" s="31">
        <f t="shared" si="5"/>
        <v>0</v>
      </c>
      <c r="L48" s="192" t="s">
        <v>3499</v>
      </c>
      <c r="M48" s="192" t="s">
        <v>3510</v>
      </c>
      <c r="N48" s="192" t="s">
        <v>3500</v>
      </c>
      <c r="O48" s="88"/>
      <c r="P48" s="88"/>
      <c r="Q48" s="88"/>
      <c r="R48" s="21" t="s">
        <v>409</v>
      </c>
      <c r="S48" s="21">
        <v>1</v>
      </c>
      <c r="T48" s="16" t="s">
        <v>41</v>
      </c>
      <c r="U48" s="16" t="s">
        <v>1371</v>
      </c>
      <c r="V48" s="16" t="s">
        <v>2180</v>
      </c>
      <c r="W48" s="16" t="s">
        <v>1380</v>
      </c>
      <c r="X48" s="11" t="s">
        <v>55</v>
      </c>
      <c r="Y48" s="11" t="s">
        <v>1890</v>
      </c>
      <c r="Z48" s="280">
        <f t="shared" si="6"/>
        <v>33.333333333333336</v>
      </c>
      <c r="AA48" s="12">
        <v>40</v>
      </c>
      <c r="AB48" s="145">
        <v>26</v>
      </c>
      <c r="AC48" s="145"/>
      <c r="AD48" s="127">
        <v>1</v>
      </c>
      <c r="AE48" s="154"/>
      <c r="AF48" s="156">
        <v>1</v>
      </c>
      <c r="AG48" s="159"/>
      <c r="AH48" s="136">
        <v>1</v>
      </c>
      <c r="AI48" s="136"/>
      <c r="AJ48" s="136"/>
      <c r="AK48" s="136">
        <v>1</v>
      </c>
      <c r="AL48" s="140"/>
      <c r="AM48" s="144"/>
      <c r="AN48" s="144"/>
      <c r="AO48" s="144"/>
      <c r="AP48" s="144"/>
      <c r="AQ48" s="2" t="str">
        <f t="shared" si="7"/>
        <v>http://www.aubertrain.com/shop/img-put/prod/101/170-04-01.jpg</v>
      </c>
      <c r="AR48" s="2" t="str">
        <f t="shared" si="8"/>
        <v>,http://www.aubertrain.com/shop/img-put/prod/101/170-04-02.jpg</v>
      </c>
      <c r="AS48" s="2" t="str">
        <f t="shared" si="9"/>
        <v>,http://www.aubertrain.com/shop/img-put/prod/101/170-04-03.jpg</v>
      </c>
      <c r="AT48" s="2" t="str">
        <f t="shared" si="10"/>
        <v/>
      </c>
      <c r="AU48" s="2" t="str">
        <f t="shared" si="11"/>
        <v/>
      </c>
      <c r="AV48" s="2" t="str">
        <f t="shared" si="12"/>
        <v/>
      </c>
      <c r="AW48" s="183" t="str">
        <f t="shared" si="14"/>
        <v>http://www.aubertrain.com/shop/img-put/prod/101/170-04-01.jpg,http://www.aubertrain.com/shop/img-put/prod/101/170-04-02.jpg,http://www.aubertrain.com/shop/img-put/prod/101/170-04-03.jpg</v>
      </c>
      <c r="AX48" s="183" t="str">
        <f t="shared" si="13"/>
        <v>MATÉRIEL TROCHITA,08,HOe KITS</v>
      </c>
    </row>
    <row r="49" spans="1:50" ht="68" customHeight="1">
      <c r="A49" s="1">
        <v>48</v>
      </c>
      <c r="B49" s="21"/>
      <c r="C49" s="282">
        <v>101</v>
      </c>
      <c r="D49" s="282" t="s">
        <v>3536</v>
      </c>
      <c r="E49" s="282" t="s">
        <v>3510</v>
      </c>
      <c r="F49" s="171" t="str">
        <f t="shared" si="0"/>
        <v>1010802</v>
      </c>
      <c r="G49" s="171" t="str">
        <f t="shared" si="1"/>
        <v>MATÉRIEL TROCHITA</v>
      </c>
      <c r="H49" s="171" t="str">
        <f t="shared" si="2"/>
        <v>08</v>
      </c>
      <c r="I49" s="171" t="str">
        <f t="shared" si="3"/>
        <v>HOe KITS</v>
      </c>
      <c r="J49" s="171">
        <f t="shared" si="4"/>
        <v>0</v>
      </c>
      <c r="K49" s="31">
        <f t="shared" si="5"/>
        <v>0</v>
      </c>
      <c r="L49" s="192"/>
      <c r="M49" s="88"/>
      <c r="N49" s="88"/>
      <c r="O49" s="88"/>
      <c r="P49" s="88"/>
      <c r="Q49" s="88"/>
      <c r="R49" s="21" t="s">
        <v>981</v>
      </c>
      <c r="S49" s="21">
        <v>1</v>
      </c>
      <c r="T49" s="22" t="s">
        <v>980</v>
      </c>
      <c r="U49" s="16" t="s">
        <v>1372</v>
      </c>
      <c r="V49" s="22" t="s">
        <v>980</v>
      </c>
      <c r="W49" s="16" t="s">
        <v>1373</v>
      </c>
      <c r="X49" s="11" t="s">
        <v>1400</v>
      </c>
      <c r="Y49" s="11" t="s">
        <v>1891</v>
      </c>
      <c r="Z49" s="280">
        <f t="shared" si="6"/>
        <v>5</v>
      </c>
      <c r="AA49" s="12">
        <v>6</v>
      </c>
      <c r="AB49" s="145"/>
      <c r="AC49" s="145"/>
      <c r="AD49" s="127"/>
      <c r="AE49" s="154"/>
      <c r="AF49" s="156">
        <v>1</v>
      </c>
      <c r="AG49" s="159"/>
      <c r="AH49" s="136">
        <v>1</v>
      </c>
      <c r="AI49" s="136"/>
      <c r="AJ49" s="136"/>
      <c r="AK49" s="136"/>
      <c r="AL49" s="140"/>
      <c r="AM49" s="144"/>
      <c r="AN49" s="144"/>
      <c r="AO49" s="144"/>
      <c r="AP49" s="144"/>
      <c r="AQ49" s="2" t="str">
        <f t="shared" si="7"/>
        <v/>
      </c>
      <c r="AR49" s="2" t="str">
        <f t="shared" si="8"/>
        <v/>
      </c>
      <c r="AS49" s="2" t="str">
        <f t="shared" si="9"/>
        <v/>
      </c>
      <c r="AT49" s="2" t="str">
        <f t="shared" si="10"/>
        <v/>
      </c>
      <c r="AU49" s="2" t="str">
        <f t="shared" si="11"/>
        <v/>
      </c>
      <c r="AV49" s="2" t="str">
        <f t="shared" si="12"/>
        <v/>
      </c>
      <c r="AW49" s="183" t="str">
        <f t="shared" si="14"/>
        <v/>
      </c>
      <c r="AX49" s="183" t="str">
        <f t="shared" si="13"/>
        <v>MATÉRIEL TROCHITA,08,HOe KITS</v>
      </c>
    </row>
    <row r="50" spans="1:50" ht="68" customHeight="1">
      <c r="A50" s="2">
        <v>49</v>
      </c>
      <c r="B50" s="21">
        <v>180</v>
      </c>
      <c r="C50" s="282">
        <v>101</v>
      </c>
      <c r="D50" s="282" t="s">
        <v>3538</v>
      </c>
      <c r="E50" s="283"/>
      <c r="F50" s="171" t="str">
        <f t="shared" si="0"/>
        <v>10109</v>
      </c>
      <c r="G50" s="171" t="str">
        <f t="shared" si="1"/>
        <v>MATÉRIEL TROCHITA</v>
      </c>
      <c r="H50" s="171" t="str">
        <f t="shared" si="2"/>
        <v>09</v>
      </c>
      <c r="I50" s="171" t="str">
        <f t="shared" si="3"/>
        <v/>
      </c>
      <c r="J50" s="171">
        <f t="shared" si="4"/>
        <v>10</v>
      </c>
      <c r="K50" s="31">
        <f t="shared" si="5"/>
        <v>0</v>
      </c>
      <c r="L50" s="192" t="s">
        <v>3499</v>
      </c>
      <c r="M50" s="192" t="s">
        <v>3510</v>
      </c>
      <c r="N50" s="192" t="s">
        <v>3500</v>
      </c>
      <c r="O50" s="192" t="s">
        <v>3501</v>
      </c>
      <c r="P50" s="194"/>
      <c r="Q50" s="194"/>
      <c r="R50" s="21" t="s">
        <v>410</v>
      </c>
      <c r="S50" s="21">
        <v>1</v>
      </c>
      <c r="T50" s="16" t="s">
        <v>146</v>
      </c>
      <c r="U50" s="16" t="s">
        <v>1395</v>
      </c>
      <c r="V50" s="16" t="s">
        <v>2039</v>
      </c>
      <c r="W50" s="16" t="s">
        <v>1396</v>
      </c>
      <c r="X50" s="11" t="s">
        <v>1780</v>
      </c>
      <c r="Y50" s="11" t="s">
        <v>210</v>
      </c>
      <c r="Z50" s="280">
        <f t="shared" si="6"/>
        <v>341.66666666666669</v>
      </c>
      <c r="AA50" s="12">
        <v>410</v>
      </c>
      <c r="AB50" s="145">
        <v>290</v>
      </c>
      <c r="AC50" s="145"/>
      <c r="AD50" s="127"/>
      <c r="AE50" s="154"/>
      <c r="AF50" s="156">
        <v>1</v>
      </c>
      <c r="AG50" s="159"/>
      <c r="AH50" s="136">
        <v>1</v>
      </c>
      <c r="AI50" s="136"/>
      <c r="AJ50" s="136"/>
      <c r="AK50" s="136"/>
      <c r="AL50" s="136">
        <v>1</v>
      </c>
      <c r="AM50" s="136">
        <v>1</v>
      </c>
      <c r="AN50" s="144"/>
      <c r="AO50" s="144"/>
      <c r="AP50" s="144"/>
      <c r="AQ50" s="2" t="str">
        <f t="shared" si="7"/>
        <v>http://www.aubertrain.com/shop/img-put/prod/101/180-01-01.jpg</v>
      </c>
      <c r="AR50" s="2" t="str">
        <f t="shared" si="8"/>
        <v>,http://www.aubertrain.com/shop/img-put/prod/101/180-01-02.jpg</v>
      </c>
      <c r="AS50" s="2" t="str">
        <f t="shared" si="9"/>
        <v>,http://www.aubertrain.com/shop/img-put/prod/101/180-01-03.jpg</v>
      </c>
      <c r="AT50" s="2" t="str">
        <f t="shared" si="10"/>
        <v>,http://www.aubertrain.com/shop/img-put/prod/101/180-01-04.jpg</v>
      </c>
      <c r="AU50" s="2" t="str">
        <f t="shared" si="11"/>
        <v/>
      </c>
      <c r="AV50" s="2" t="str">
        <f t="shared" si="12"/>
        <v/>
      </c>
      <c r="AW50" s="183" t="str">
        <f t="shared" si="14"/>
        <v>http://www.aubertrain.com/shop/img-put/prod/101/180-01-01.jpg,http://www.aubertrain.com/shop/img-put/prod/101/180-01-02.jpg,http://www.aubertrain.com/shop/img-put/prod/101/180-01-03.jpg,http://www.aubertrain.com/shop/img-put/prod/101/180-01-04.jpg</v>
      </c>
      <c r="AX50" s="183" t="str">
        <f t="shared" si="13"/>
        <v>MATÉRIEL TROCHITA,09</v>
      </c>
    </row>
    <row r="51" spans="1:50" ht="68" customHeight="1">
      <c r="A51" s="1">
        <v>50</v>
      </c>
      <c r="B51" s="21"/>
      <c r="C51" s="282">
        <v>101</v>
      </c>
      <c r="D51" s="282" t="s">
        <v>3538</v>
      </c>
      <c r="E51" s="283"/>
      <c r="F51" s="171" t="str">
        <f t="shared" si="0"/>
        <v>10109</v>
      </c>
      <c r="G51" s="171" t="str">
        <f t="shared" si="1"/>
        <v>MATÉRIEL TROCHITA</v>
      </c>
      <c r="H51" s="171" t="str">
        <f t="shared" si="2"/>
        <v>09</v>
      </c>
      <c r="I51" s="171" t="str">
        <f t="shared" si="3"/>
        <v/>
      </c>
      <c r="J51" s="171">
        <f t="shared" si="4"/>
        <v>10</v>
      </c>
      <c r="K51" s="31">
        <f t="shared" si="5"/>
        <v>0</v>
      </c>
      <c r="L51" s="192" t="s">
        <v>3499</v>
      </c>
      <c r="M51" s="192" t="s">
        <v>3510</v>
      </c>
      <c r="N51" s="192" t="s">
        <v>3500</v>
      </c>
      <c r="O51" s="88"/>
      <c r="P51" s="88"/>
      <c r="Q51" s="88"/>
      <c r="R51" s="21" t="s">
        <v>411</v>
      </c>
      <c r="S51" s="21">
        <v>1</v>
      </c>
      <c r="T51" s="16" t="s">
        <v>91</v>
      </c>
      <c r="U51" s="16" t="s">
        <v>1409</v>
      </c>
      <c r="V51" s="16" t="s">
        <v>91</v>
      </c>
      <c r="W51" s="16" t="s">
        <v>1410</v>
      </c>
      <c r="X51" s="11" t="s">
        <v>1781</v>
      </c>
      <c r="Y51" s="11" t="s">
        <v>211</v>
      </c>
      <c r="Z51" s="280">
        <f t="shared" si="6"/>
        <v>433.33333333333337</v>
      </c>
      <c r="AA51" s="12">
        <v>520</v>
      </c>
      <c r="AB51" s="145">
        <v>320</v>
      </c>
      <c r="AC51" s="145"/>
      <c r="AD51" s="127"/>
      <c r="AE51" s="154"/>
      <c r="AF51" s="156">
        <v>1</v>
      </c>
      <c r="AG51" s="159"/>
      <c r="AH51" s="136">
        <v>1</v>
      </c>
      <c r="AI51" s="136"/>
      <c r="AJ51" s="136"/>
      <c r="AK51" s="136"/>
      <c r="AL51" s="136">
        <v>1</v>
      </c>
      <c r="AM51" s="136">
        <v>1</v>
      </c>
      <c r="AN51" s="144"/>
      <c r="AO51" s="144"/>
      <c r="AP51" s="144"/>
      <c r="AQ51" s="2" t="str">
        <f t="shared" si="7"/>
        <v>http://www.aubertrain.com/shop/img-put/prod/101/180-02-01.jpg</v>
      </c>
      <c r="AR51" s="2" t="str">
        <f t="shared" si="8"/>
        <v>,http://www.aubertrain.com/shop/img-put/prod/101/180-02-02.jpg</v>
      </c>
      <c r="AS51" s="2" t="str">
        <f t="shared" si="9"/>
        <v>,http://www.aubertrain.com/shop/img-put/prod/101/180-02-03.jpg</v>
      </c>
      <c r="AT51" s="2" t="str">
        <f t="shared" si="10"/>
        <v/>
      </c>
      <c r="AU51" s="2" t="str">
        <f t="shared" si="11"/>
        <v/>
      </c>
      <c r="AV51" s="2" t="str">
        <f t="shared" si="12"/>
        <v/>
      </c>
      <c r="AW51" s="183" t="str">
        <f t="shared" si="14"/>
        <v>http://www.aubertrain.com/shop/img-put/prod/101/180-02-01.jpg,http://www.aubertrain.com/shop/img-put/prod/101/180-02-02.jpg,http://www.aubertrain.com/shop/img-put/prod/101/180-02-03.jpg</v>
      </c>
      <c r="AX51" s="183" t="str">
        <f t="shared" si="13"/>
        <v>MATÉRIEL TROCHITA,09</v>
      </c>
    </row>
    <row r="52" spans="1:50" ht="68" customHeight="1">
      <c r="A52" s="2">
        <v>51</v>
      </c>
      <c r="B52" s="21">
        <v>185</v>
      </c>
      <c r="C52" s="282">
        <v>101</v>
      </c>
      <c r="D52" s="283">
        <v>10</v>
      </c>
      <c r="E52" s="283"/>
      <c r="F52" s="171" t="str">
        <f t="shared" si="0"/>
        <v>10110</v>
      </c>
      <c r="G52" s="171" t="str">
        <f t="shared" si="1"/>
        <v>MATÉRIEL TROCHITA</v>
      </c>
      <c r="H52" s="171" t="str">
        <f t="shared" si="2"/>
        <v>10</v>
      </c>
      <c r="I52" s="171" t="str">
        <f t="shared" si="3"/>
        <v/>
      </c>
      <c r="J52" s="171">
        <f t="shared" si="4"/>
        <v>11</v>
      </c>
      <c r="K52" s="31">
        <f t="shared" si="5"/>
        <v>0</v>
      </c>
      <c r="L52" s="192" t="s">
        <v>3499</v>
      </c>
      <c r="M52" s="195"/>
      <c r="N52" s="195"/>
      <c r="O52" s="195"/>
      <c r="P52" s="195"/>
      <c r="Q52" s="195"/>
      <c r="R52" s="21" t="s">
        <v>415</v>
      </c>
      <c r="S52" s="21">
        <v>1</v>
      </c>
      <c r="T52" s="16" t="s">
        <v>42</v>
      </c>
      <c r="U52" s="16" t="s">
        <v>1375</v>
      </c>
      <c r="V52" s="16" t="s">
        <v>42</v>
      </c>
      <c r="W52" s="16" t="s">
        <v>1374</v>
      </c>
      <c r="X52" s="11" t="s">
        <v>312</v>
      </c>
      <c r="Y52" s="11" t="s">
        <v>313</v>
      </c>
      <c r="Z52" s="280">
        <f t="shared" si="6"/>
        <v>7.5</v>
      </c>
      <c r="AA52" s="12">
        <v>9</v>
      </c>
      <c r="AB52" s="145">
        <v>4.8</v>
      </c>
      <c r="AC52" s="145"/>
      <c r="AD52" s="127">
        <v>48</v>
      </c>
      <c r="AE52" s="154">
        <v>1</v>
      </c>
      <c r="AF52" s="156"/>
      <c r="AG52" s="159"/>
      <c r="AH52" s="136">
        <v>1</v>
      </c>
      <c r="AI52" s="136"/>
      <c r="AJ52" s="136"/>
      <c r="AK52" s="136"/>
      <c r="AL52" s="140"/>
      <c r="AM52" s="138">
        <v>1</v>
      </c>
      <c r="AN52" s="144"/>
      <c r="AO52" s="144"/>
      <c r="AP52" s="144"/>
      <c r="AQ52" s="2" t="str">
        <f t="shared" si="7"/>
        <v>http://www.aubertrain.com/shop/img-put/prod/101/185-01-01.jpg</v>
      </c>
      <c r="AR52" s="2" t="str">
        <f t="shared" si="8"/>
        <v/>
      </c>
      <c r="AS52" s="2" t="str">
        <f t="shared" si="9"/>
        <v/>
      </c>
      <c r="AT52" s="2" t="str">
        <f t="shared" si="10"/>
        <v/>
      </c>
      <c r="AU52" s="2" t="str">
        <f t="shared" si="11"/>
        <v/>
      </c>
      <c r="AV52" s="2" t="str">
        <f t="shared" si="12"/>
        <v/>
      </c>
      <c r="AW52" s="183" t="str">
        <f t="shared" si="14"/>
        <v>http://www.aubertrain.com/shop/img-put/prod/101/185-01-01.jpg</v>
      </c>
      <c r="AX52" s="183" t="str">
        <f t="shared" si="13"/>
        <v>MATÉRIEL TROCHITA,10</v>
      </c>
    </row>
    <row r="53" spans="1:50" ht="68" customHeight="1">
      <c r="A53" s="1">
        <v>52</v>
      </c>
      <c r="B53" s="21"/>
      <c r="C53" s="282">
        <v>101</v>
      </c>
      <c r="D53" s="283">
        <v>10</v>
      </c>
      <c r="E53" s="283"/>
      <c r="F53" s="171" t="str">
        <f t="shared" si="0"/>
        <v>10110</v>
      </c>
      <c r="G53" s="171" t="str">
        <f t="shared" si="1"/>
        <v>MATÉRIEL TROCHITA</v>
      </c>
      <c r="H53" s="171" t="str">
        <f t="shared" si="2"/>
        <v>10</v>
      </c>
      <c r="I53" s="171" t="str">
        <f t="shared" si="3"/>
        <v/>
      </c>
      <c r="J53" s="171">
        <f t="shared" si="4"/>
        <v>11</v>
      </c>
      <c r="K53" s="31">
        <f t="shared" si="5"/>
        <v>0</v>
      </c>
      <c r="L53" s="192" t="s">
        <v>3499</v>
      </c>
      <c r="M53" s="88"/>
      <c r="N53" s="88"/>
      <c r="O53" s="88"/>
      <c r="P53" s="88"/>
      <c r="Q53" s="88"/>
      <c r="R53" s="21" t="s">
        <v>416</v>
      </c>
      <c r="S53" s="21">
        <v>1</v>
      </c>
      <c r="T53" s="16" t="s">
        <v>43</v>
      </c>
      <c r="U53" s="16" t="s">
        <v>1376</v>
      </c>
      <c r="V53" s="16" t="s">
        <v>43</v>
      </c>
      <c r="W53" s="16" t="s">
        <v>1376</v>
      </c>
      <c r="X53" s="11" t="s">
        <v>314</v>
      </c>
      <c r="Y53" s="11" t="s">
        <v>315</v>
      </c>
      <c r="Z53" s="280">
        <f t="shared" si="6"/>
        <v>10.833333333333334</v>
      </c>
      <c r="AA53" s="12">
        <v>13</v>
      </c>
      <c r="AB53" s="145">
        <v>8.8000000000000007</v>
      </c>
      <c r="AC53" s="145"/>
      <c r="AD53" s="127">
        <v>8</v>
      </c>
      <c r="AE53" s="154">
        <v>1</v>
      </c>
      <c r="AF53" s="156"/>
      <c r="AG53" s="159"/>
      <c r="AH53" s="136">
        <v>1</v>
      </c>
      <c r="AI53" s="136"/>
      <c r="AJ53" s="136"/>
      <c r="AK53" s="136"/>
      <c r="AL53" s="140"/>
      <c r="AM53" s="138">
        <v>1</v>
      </c>
      <c r="AN53" s="144"/>
      <c r="AO53" s="144"/>
      <c r="AP53" s="144"/>
      <c r="AQ53" s="2" t="str">
        <f t="shared" si="7"/>
        <v>http://www.aubertrain.com/shop/img-put/prod/101/185-02-01.jpg</v>
      </c>
      <c r="AR53" s="2" t="str">
        <f t="shared" si="8"/>
        <v/>
      </c>
      <c r="AS53" s="2" t="str">
        <f t="shared" si="9"/>
        <v/>
      </c>
      <c r="AT53" s="2" t="str">
        <f t="shared" si="10"/>
        <v/>
      </c>
      <c r="AU53" s="2" t="str">
        <f t="shared" si="11"/>
        <v/>
      </c>
      <c r="AV53" s="2" t="str">
        <f t="shared" si="12"/>
        <v/>
      </c>
      <c r="AW53" s="183" t="str">
        <f t="shared" si="14"/>
        <v>http://www.aubertrain.com/shop/img-put/prod/101/185-02-01.jpg</v>
      </c>
      <c r="AX53" s="183" t="str">
        <f t="shared" si="13"/>
        <v>MATÉRIEL TROCHITA,10</v>
      </c>
    </row>
    <row r="54" spans="1:50" ht="68" customHeight="1">
      <c r="A54" s="2">
        <v>53</v>
      </c>
      <c r="B54" s="21"/>
      <c r="C54" s="282">
        <v>101</v>
      </c>
      <c r="D54" s="283">
        <v>10</v>
      </c>
      <c r="E54" s="283"/>
      <c r="F54" s="171" t="str">
        <f t="shared" si="0"/>
        <v>10110</v>
      </c>
      <c r="G54" s="171" t="str">
        <f t="shared" si="1"/>
        <v>MATÉRIEL TROCHITA</v>
      </c>
      <c r="H54" s="171" t="str">
        <f t="shared" si="2"/>
        <v>10</v>
      </c>
      <c r="I54" s="171" t="str">
        <f t="shared" si="3"/>
        <v/>
      </c>
      <c r="J54" s="171">
        <f t="shared" si="4"/>
        <v>11</v>
      </c>
      <c r="K54" s="31">
        <f t="shared" si="5"/>
        <v>0</v>
      </c>
      <c r="L54" s="192" t="s">
        <v>3499</v>
      </c>
      <c r="M54" s="88"/>
      <c r="N54" s="88"/>
      <c r="O54" s="88"/>
      <c r="P54" s="88"/>
      <c r="Q54" s="88"/>
      <c r="R54" s="21" t="s">
        <v>417</v>
      </c>
      <c r="S54" s="21">
        <v>1</v>
      </c>
      <c r="T54" s="16" t="s">
        <v>44</v>
      </c>
      <c r="U54" s="16" t="s">
        <v>1381</v>
      </c>
      <c r="V54" s="16" t="s">
        <v>1385</v>
      </c>
      <c r="W54" s="16" t="s">
        <v>1381</v>
      </c>
      <c r="X54" s="11" t="s">
        <v>1350</v>
      </c>
      <c r="Y54" s="11" t="s">
        <v>1351</v>
      </c>
      <c r="Z54" s="280">
        <f t="shared" si="6"/>
        <v>4.166666666666667</v>
      </c>
      <c r="AA54" s="12">
        <v>5</v>
      </c>
      <c r="AB54" s="145">
        <v>3</v>
      </c>
      <c r="AC54" s="145"/>
      <c r="AD54" s="127"/>
      <c r="AE54" s="154"/>
      <c r="AF54" s="156">
        <v>1</v>
      </c>
      <c r="AG54" s="159"/>
      <c r="AH54" s="136">
        <v>1</v>
      </c>
      <c r="AI54" s="136"/>
      <c r="AJ54" s="136"/>
      <c r="AK54" s="136"/>
      <c r="AL54" s="140"/>
      <c r="AM54" s="144"/>
      <c r="AN54" s="138">
        <v>1</v>
      </c>
      <c r="AO54" s="144"/>
      <c r="AP54" s="144"/>
      <c r="AQ54" s="2" t="str">
        <f t="shared" si="7"/>
        <v>http://www.aubertrain.com/shop/img-put/prod/101/185-03-01.jpg</v>
      </c>
      <c r="AR54" s="2" t="str">
        <f t="shared" si="8"/>
        <v/>
      </c>
      <c r="AS54" s="2" t="str">
        <f t="shared" si="9"/>
        <v/>
      </c>
      <c r="AT54" s="2" t="str">
        <f t="shared" si="10"/>
        <v/>
      </c>
      <c r="AU54" s="2" t="str">
        <f t="shared" si="11"/>
        <v/>
      </c>
      <c r="AV54" s="2" t="str">
        <f t="shared" si="12"/>
        <v/>
      </c>
      <c r="AW54" s="183" t="str">
        <f t="shared" si="14"/>
        <v>http://www.aubertrain.com/shop/img-put/prod/101/185-03-01.jpg</v>
      </c>
      <c r="AX54" s="183" t="str">
        <f t="shared" si="13"/>
        <v>MATÉRIEL TROCHITA,10</v>
      </c>
    </row>
    <row r="55" spans="1:50" ht="68" customHeight="1">
      <c r="A55" s="1">
        <v>54</v>
      </c>
      <c r="B55" s="7"/>
      <c r="C55" s="282">
        <v>101</v>
      </c>
      <c r="D55" s="283">
        <v>10</v>
      </c>
      <c r="E55" s="283"/>
      <c r="F55" s="171" t="str">
        <f t="shared" si="0"/>
        <v>10110</v>
      </c>
      <c r="G55" s="171" t="str">
        <f t="shared" si="1"/>
        <v>MATÉRIEL TROCHITA</v>
      </c>
      <c r="H55" s="171" t="str">
        <f t="shared" si="2"/>
        <v>10</v>
      </c>
      <c r="I55" s="171" t="str">
        <f t="shared" si="3"/>
        <v/>
      </c>
      <c r="J55" s="171">
        <f t="shared" si="4"/>
        <v>11</v>
      </c>
      <c r="K55" s="31">
        <f t="shared" si="5"/>
        <v>0</v>
      </c>
      <c r="L55" s="192" t="s">
        <v>3499</v>
      </c>
      <c r="M55" s="88"/>
      <c r="N55" s="88"/>
      <c r="O55" s="88"/>
      <c r="P55" s="88"/>
      <c r="Q55" s="88"/>
      <c r="R55" s="21" t="s">
        <v>418</v>
      </c>
      <c r="S55" s="21">
        <v>1</v>
      </c>
      <c r="T55" s="16" t="s">
        <v>45</v>
      </c>
      <c r="U55" s="16" t="s">
        <v>1382</v>
      </c>
      <c r="V55" s="16" t="s">
        <v>1386</v>
      </c>
      <c r="W55" s="16" t="s">
        <v>1383</v>
      </c>
      <c r="X55" s="11" t="s">
        <v>1777</v>
      </c>
      <c r="Y55" s="11" t="s">
        <v>251</v>
      </c>
      <c r="Z55" s="280">
        <f t="shared" si="6"/>
        <v>8.3333333333333339</v>
      </c>
      <c r="AA55" s="12">
        <v>10</v>
      </c>
      <c r="AB55" s="145">
        <v>7</v>
      </c>
      <c r="AC55" s="145"/>
      <c r="AD55" s="127">
        <v>13</v>
      </c>
      <c r="AE55" s="154"/>
      <c r="AF55" s="156">
        <v>1</v>
      </c>
      <c r="AG55" s="159"/>
      <c r="AH55" s="136">
        <v>1</v>
      </c>
      <c r="AI55" s="136"/>
      <c r="AJ55" s="136"/>
      <c r="AK55" s="136">
        <v>1</v>
      </c>
      <c r="AL55" s="140"/>
      <c r="AM55" s="144"/>
      <c r="AN55" s="144"/>
      <c r="AO55" s="144"/>
      <c r="AP55" s="144"/>
      <c r="AQ55" s="2" t="str">
        <f t="shared" si="7"/>
        <v>http://www.aubertrain.com/shop/img-put/prod/101/185-04-01.jpg</v>
      </c>
      <c r="AR55" s="2" t="str">
        <f t="shared" si="8"/>
        <v/>
      </c>
      <c r="AS55" s="2" t="str">
        <f t="shared" si="9"/>
        <v/>
      </c>
      <c r="AT55" s="2" t="str">
        <f t="shared" si="10"/>
        <v/>
      </c>
      <c r="AU55" s="2" t="str">
        <f t="shared" si="11"/>
        <v/>
      </c>
      <c r="AV55" s="2" t="str">
        <f t="shared" si="12"/>
        <v/>
      </c>
      <c r="AW55" s="183" t="str">
        <f t="shared" si="14"/>
        <v>http://www.aubertrain.com/shop/img-put/prod/101/185-04-01.jpg</v>
      </c>
      <c r="AX55" s="183" t="str">
        <f t="shared" si="13"/>
        <v>MATÉRIEL TROCHITA,10</v>
      </c>
    </row>
    <row r="56" spans="1:50" ht="68" customHeight="1">
      <c r="A56" s="2">
        <v>55</v>
      </c>
      <c r="B56" s="7"/>
      <c r="C56" s="282">
        <v>101</v>
      </c>
      <c r="D56" s="283">
        <v>10</v>
      </c>
      <c r="E56" s="283"/>
      <c r="F56" s="171" t="str">
        <f t="shared" si="0"/>
        <v>10110</v>
      </c>
      <c r="G56" s="171" t="str">
        <f t="shared" si="1"/>
        <v>MATÉRIEL TROCHITA</v>
      </c>
      <c r="H56" s="171" t="str">
        <f t="shared" si="2"/>
        <v>10</v>
      </c>
      <c r="I56" s="171" t="str">
        <f t="shared" si="3"/>
        <v/>
      </c>
      <c r="J56" s="171">
        <f t="shared" si="4"/>
        <v>11</v>
      </c>
      <c r="K56" s="31">
        <f t="shared" si="5"/>
        <v>0</v>
      </c>
      <c r="L56" s="192" t="s">
        <v>3499</v>
      </c>
      <c r="M56" s="88"/>
      <c r="N56" s="88"/>
      <c r="O56" s="88"/>
      <c r="P56" s="88"/>
      <c r="Q56" s="88"/>
      <c r="R56" s="21" t="s">
        <v>419</v>
      </c>
      <c r="S56" s="21">
        <v>1</v>
      </c>
      <c r="T56" s="16" t="s">
        <v>46</v>
      </c>
      <c r="U56" s="16" t="s">
        <v>1384</v>
      </c>
      <c r="V56" s="16" t="s">
        <v>1387</v>
      </c>
      <c r="W56" s="16" t="s">
        <v>1384</v>
      </c>
      <c r="X56" s="11" t="s">
        <v>1778</v>
      </c>
      <c r="Y56" s="11" t="s">
        <v>252</v>
      </c>
      <c r="Z56" s="280">
        <f t="shared" si="6"/>
        <v>11.666666666666668</v>
      </c>
      <c r="AA56" s="12">
        <v>14</v>
      </c>
      <c r="AB56" s="145">
        <v>11</v>
      </c>
      <c r="AC56" s="145"/>
      <c r="AD56" s="127">
        <v>15</v>
      </c>
      <c r="AE56" s="154"/>
      <c r="AF56" s="156">
        <v>1</v>
      </c>
      <c r="AG56" s="159"/>
      <c r="AH56" s="136">
        <v>1</v>
      </c>
      <c r="AI56" s="136"/>
      <c r="AJ56" s="136"/>
      <c r="AK56" s="136">
        <v>1</v>
      </c>
      <c r="AL56" s="140"/>
      <c r="AM56" s="144"/>
      <c r="AN56" s="144"/>
      <c r="AO56" s="144"/>
      <c r="AP56" s="144"/>
      <c r="AQ56" s="2" t="str">
        <f t="shared" si="7"/>
        <v>http://www.aubertrain.com/shop/img-put/prod/101/185-05-01.jpg</v>
      </c>
      <c r="AR56" s="2" t="str">
        <f t="shared" si="8"/>
        <v/>
      </c>
      <c r="AS56" s="2" t="str">
        <f t="shared" si="9"/>
        <v/>
      </c>
      <c r="AT56" s="2" t="str">
        <f t="shared" si="10"/>
        <v/>
      </c>
      <c r="AU56" s="2" t="str">
        <f t="shared" si="11"/>
        <v/>
      </c>
      <c r="AV56" s="2" t="str">
        <f t="shared" si="12"/>
        <v/>
      </c>
      <c r="AW56" s="183" t="str">
        <f t="shared" si="14"/>
        <v>http://www.aubertrain.com/shop/img-put/prod/101/185-05-01.jpg</v>
      </c>
      <c r="AX56" s="183" t="str">
        <f t="shared" si="13"/>
        <v>MATÉRIEL TROCHITA,10</v>
      </c>
    </row>
    <row r="57" spans="1:50" ht="68" customHeight="1">
      <c r="A57" s="1">
        <v>56</v>
      </c>
      <c r="B57" s="7"/>
      <c r="C57" s="282">
        <v>101</v>
      </c>
      <c r="D57" s="283">
        <v>10</v>
      </c>
      <c r="E57" s="283"/>
      <c r="F57" s="171" t="str">
        <f t="shared" si="0"/>
        <v>10110</v>
      </c>
      <c r="G57" s="171" t="str">
        <f t="shared" si="1"/>
        <v>MATÉRIEL TROCHITA</v>
      </c>
      <c r="H57" s="171" t="str">
        <f t="shared" si="2"/>
        <v>10</v>
      </c>
      <c r="I57" s="171" t="str">
        <f t="shared" si="3"/>
        <v/>
      </c>
      <c r="J57" s="171">
        <f t="shared" si="4"/>
        <v>11</v>
      </c>
      <c r="K57" s="31">
        <f t="shared" si="5"/>
        <v>0</v>
      </c>
      <c r="L57" s="192" t="s">
        <v>3499</v>
      </c>
      <c r="M57" s="88"/>
      <c r="N57" s="88"/>
      <c r="O57" s="88"/>
      <c r="P57" s="88"/>
      <c r="Q57" s="88"/>
      <c r="R57" s="21" t="s">
        <v>420</v>
      </c>
      <c r="S57" s="21">
        <v>1</v>
      </c>
      <c r="T57" s="16" t="s">
        <v>1843</v>
      </c>
      <c r="U57" s="16" t="s">
        <v>1403</v>
      </c>
      <c r="V57" s="16" t="s">
        <v>1402</v>
      </c>
      <c r="W57" s="16" t="s">
        <v>1404</v>
      </c>
      <c r="X57" s="11" t="s">
        <v>1401</v>
      </c>
      <c r="Y57" s="13" t="s">
        <v>1892</v>
      </c>
      <c r="Z57" s="280">
        <f t="shared" si="6"/>
        <v>10.833333333333334</v>
      </c>
      <c r="AA57" s="12">
        <v>13</v>
      </c>
      <c r="AB57" s="145"/>
      <c r="AC57" s="145"/>
      <c r="AD57" s="127">
        <v>8</v>
      </c>
      <c r="AE57" s="154"/>
      <c r="AF57" s="156">
        <v>1</v>
      </c>
      <c r="AG57" s="159"/>
      <c r="AH57" s="136">
        <v>1</v>
      </c>
      <c r="AI57" s="136"/>
      <c r="AJ57" s="136"/>
      <c r="AK57" s="136">
        <v>1</v>
      </c>
      <c r="AL57" s="140"/>
      <c r="AM57" s="144"/>
      <c r="AN57" s="144"/>
      <c r="AO57" s="144"/>
      <c r="AP57" s="144"/>
      <c r="AQ57" s="2" t="str">
        <f t="shared" si="7"/>
        <v>http://www.aubertrain.com/shop/img-put/prod/101/185-06-01.jpg</v>
      </c>
      <c r="AR57" s="2" t="str">
        <f t="shared" si="8"/>
        <v/>
      </c>
      <c r="AS57" s="2" t="str">
        <f t="shared" si="9"/>
        <v/>
      </c>
      <c r="AT57" s="2" t="str">
        <f t="shared" si="10"/>
        <v/>
      </c>
      <c r="AU57" s="2" t="str">
        <f t="shared" si="11"/>
        <v/>
      </c>
      <c r="AV57" s="2" t="str">
        <f t="shared" si="12"/>
        <v/>
      </c>
      <c r="AW57" s="183" t="str">
        <f t="shared" si="14"/>
        <v>http://www.aubertrain.com/shop/img-put/prod/101/185-06-01.jpg</v>
      </c>
      <c r="AX57" s="183" t="str">
        <f t="shared" si="13"/>
        <v>MATÉRIEL TROCHITA,10</v>
      </c>
    </row>
    <row r="58" spans="1:50" ht="68" customHeight="1">
      <c r="A58" s="2">
        <v>57</v>
      </c>
      <c r="B58" s="7"/>
      <c r="C58" s="282">
        <v>101</v>
      </c>
      <c r="D58" s="283">
        <v>10</v>
      </c>
      <c r="E58" s="283"/>
      <c r="F58" s="171" t="str">
        <f t="shared" si="0"/>
        <v>10110</v>
      </c>
      <c r="G58" s="171" t="str">
        <f t="shared" si="1"/>
        <v>MATÉRIEL TROCHITA</v>
      </c>
      <c r="H58" s="171" t="str">
        <f t="shared" si="2"/>
        <v>10</v>
      </c>
      <c r="I58" s="171" t="str">
        <f t="shared" si="3"/>
        <v/>
      </c>
      <c r="J58" s="171">
        <f t="shared" si="4"/>
        <v>11</v>
      </c>
      <c r="K58" s="31">
        <f t="shared" si="5"/>
        <v>0</v>
      </c>
      <c r="L58" s="192" t="s">
        <v>3499</v>
      </c>
      <c r="M58" s="88"/>
      <c r="N58" s="88"/>
      <c r="O58" s="88"/>
      <c r="P58" s="88"/>
      <c r="Q58" s="88"/>
      <c r="R58" s="21" t="s">
        <v>421</v>
      </c>
      <c r="S58" s="21">
        <v>1</v>
      </c>
      <c r="T58" s="16" t="s">
        <v>3089</v>
      </c>
      <c r="U58" s="16" t="s">
        <v>3090</v>
      </c>
      <c r="V58" s="16" t="s">
        <v>3091</v>
      </c>
      <c r="W58" s="16" t="s">
        <v>1391</v>
      </c>
      <c r="X58" s="91" t="s">
        <v>121</v>
      </c>
      <c r="Y58" s="91" t="s">
        <v>316</v>
      </c>
      <c r="Z58" s="280">
        <f t="shared" si="6"/>
        <v>4.166666666666667</v>
      </c>
      <c r="AA58" s="92">
        <v>5</v>
      </c>
      <c r="AB58" s="147">
        <v>2</v>
      </c>
      <c r="AC58" s="147"/>
      <c r="AD58" s="128">
        <v>4</v>
      </c>
      <c r="AE58" s="154"/>
      <c r="AF58" s="156">
        <v>1</v>
      </c>
      <c r="AG58" s="159"/>
      <c r="AH58" s="136">
        <v>1</v>
      </c>
      <c r="AI58" s="136"/>
      <c r="AJ58" s="136"/>
      <c r="AK58" s="136">
        <v>1</v>
      </c>
      <c r="AL58" s="140"/>
      <c r="AM58" s="144"/>
      <c r="AN58" s="144"/>
      <c r="AO58" s="144"/>
      <c r="AP58" s="144"/>
      <c r="AQ58" s="2" t="str">
        <f t="shared" si="7"/>
        <v>http://www.aubertrain.com/shop/img-put/prod/101/185-07-01.jpg</v>
      </c>
      <c r="AR58" s="2" t="str">
        <f t="shared" si="8"/>
        <v/>
      </c>
      <c r="AS58" s="2" t="str">
        <f t="shared" si="9"/>
        <v/>
      </c>
      <c r="AT58" s="2" t="str">
        <f t="shared" si="10"/>
        <v/>
      </c>
      <c r="AU58" s="2" t="str">
        <f t="shared" si="11"/>
        <v/>
      </c>
      <c r="AV58" s="2" t="str">
        <f t="shared" si="12"/>
        <v/>
      </c>
      <c r="AW58" s="183" t="str">
        <f t="shared" si="14"/>
        <v>http://www.aubertrain.com/shop/img-put/prod/101/185-07-01.jpg</v>
      </c>
      <c r="AX58" s="183" t="str">
        <f t="shared" si="13"/>
        <v>MATÉRIEL TROCHITA,10</v>
      </c>
    </row>
    <row r="59" spans="1:50" ht="68" customHeight="1">
      <c r="A59" s="1">
        <v>58</v>
      </c>
      <c r="B59" s="7"/>
      <c r="C59" s="282">
        <v>101</v>
      </c>
      <c r="D59" s="283">
        <v>10</v>
      </c>
      <c r="E59" s="283"/>
      <c r="F59" s="171" t="str">
        <f t="shared" si="0"/>
        <v>10110</v>
      </c>
      <c r="G59" s="171" t="str">
        <f t="shared" si="1"/>
        <v>MATÉRIEL TROCHITA</v>
      </c>
      <c r="H59" s="171" t="str">
        <f t="shared" si="2"/>
        <v>10</v>
      </c>
      <c r="I59" s="171" t="str">
        <f t="shared" si="3"/>
        <v/>
      </c>
      <c r="J59" s="171">
        <f t="shared" si="4"/>
        <v>11</v>
      </c>
      <c r="K59" s="31">
        <f t="shared" si="5"/>
        <v>0</v>
      </c>
      <c r="L59" s="192" t="s">
        <v>3499</v>
      </c>
      <c r="M59" s="88"/>
      <c r="N59" s="88"/>
      <c r="O59" s="88"/>
      <c r="P59" s="88"/>
      <c r="Q59" s="88"/>
      <c r="R59" s="21" t="s">
        <v>422</v>
      </c>
      <c r="S59" s="21">
        <v>1</v>
      </c>
      <c r="T59" s="16" t="s">
        <v>1390</v>
      </c>
      <c r="U59" s="16" t="s">
        <v>1388</v>
      </c>
      <c r="V59" s="16" t="s">
        <v>3092</v>
      </c>
      <c r="W59" s="16" t="s">
        <v>1389</v>
      </c>
      <c r="X59" s="11" t="s">
        <v>122</v>
      </c>
      <c r="Y59" s="11" t="s">
        <v>123</v>
      </c>
      <c r="Z59" s="280">
        <f t="shared" si="6"/>
        <v>4.166666666666667</v>
      </c>
      <c r="AA59" s="12">
        <v>5</v>
      </c>
      <c r="AB59" s="145">
        <v>2</v>
      </c>
      <c r="AC59" s="145"/>
      <c r="AD59" s="127">
        <v>4</v>
      </c>
      <c r="AE59" s="154"/>
      <c r="AF59" s="156">
        <v>1</v>
      </c>
      <c r="AG59" s="159"/>
      <c r="AH59" s="136">
        <v>1</v>
      </c>
      <c r="AI59" s="136"/>
      <c r="AJ59" s="136"/>
      <c r="AK59" s="136">
        <v>1</v>
      </c>
      <c r="AL59" s="140"/>
      <c r="AM59" s="144"/>
      <c r="AN59" s="144"/>
      <c r="AO59" s="144"/>
      <c r="AP59" s="144"/>
      <c r="AQ59" s="2" t="str">
        <f t="shared" si="7"/>
        <v>http://www.aubertrain.com/shop/img-put/prod/101/185-08-01.jpg</v>
      </c>
      <c r="AR59" s="2" t="str">
        <f t="shared" si="8"/>
        <v/>
      </c>
      <c r="AS59" s="2" t="str">
        <f t="shared" si="9"/>
        <v/>
      </c>
      <c r="AT59" s="2" t="str">
        <f t="shared" si="10"/>
        <v/>
      </c>
      <c r="AU59" s="2" t="str">
        <f t="shared" si="11"/>
        <v/>
      </c>
      <c r="AV59" s="2" t="str">
        <f t="shared" si="12"/>
        <v/>
      </c>
      <c r="AW59" s="183" t="str">
        <f t="shared" si="14"/>
        <v>http://www.aubertrain.com/shop/img-put/prod/101/185-08-01.jpg</v>
      </c>
      <c r="AX59" s="183" t="str">
        <f t="shared" si="13"/>
        <v>MATÉRIEL TROCHITA,10</v>
      </c>
    </row>
    <row r="60" spans="1:50" ht="68" customHeight="1">
      <c r="A60" s="2">
        <v>59</v>
      </c>
      <c r="B60" s="7"/>
      <c r="C60" s="282">
        <v>101</v>
      </c>
      <c r="D60" s="283">
        <v>10</v>
      </c>
      <c r="E60" s="283"/>
      <c r="F60" s="171" t="str">
        <f t="shared" si="0"/>
        <v>10110</v>
      </c>
      <c r="G60" s="171" t="str">
        <f t="shared" si="1"/>
        <v>MATÉRIEL TROCHITA</v>
      </c>
      <c r="H60" s="171" t="str">
        <f t="shared" si="2"/>
        <v>10</v>
      </c>
      <c r="I60" s="171" t="str">
        <f t="shared" si="3"/>
        <v/>
      </c>
      <c r="J60" s="171">
        <f t="shared" si="4"/>
        <v>11</v>
      </c>
      <c r="K60" s="31">
        <f t="shared" si="5"/>
        <v>0</v>
      </c>
      <c r="L60" s="192" t="s">
        <v>3499</v>
      </c>
      <c r="M60" s="88"/>
      <c r="N60" s="88"/>
      <c r="O60" s="88"/>
      <c r="P60" s="88"/>
      <c r="Q60" s="88"/>
      <c r="R60" s="21" t="s">
        <v>526</v>
      </c>
      <c r="S60" s="21">
        <v>1</v>
      </c>
      <c r="T60" s="123" t="s">
        <v>1393</v>
      </c>
      <c r="U60" s="124" t="s">
        <v>1392</v>
      </c>
      <c r="V60" s="22" t="s">
        <v>1394</v>
      </c>
      <c r="W60" s="16" t="s">
        <v>1986</v>
      </c>
      <c r="X60" s="45" t="s">
        <v>1779</v>
      </c>
      <c r="Y60" s="45" t="s">
        <v>1893</v>
      </c>
      <c r="Z60" s="280">
        <f t="shared" si="6"/>
        <v>6.666666666666667</v>
      </c>
      <c r="AA60" s="70">
        <v>8</v>
      </c>
      <c r="AB60" s="148">
        <v>4</v>
      </c>
      <c r="AC60" s="148"/>
      <c r="AD60" s="129"/>
      <c r="AE60" s="154"/>
      <c r="AF60" s="156">
        <v>1</v>
      </c>
      <c r="AG60" s="159"/>
      <c r="AH60" s="136">
        <v>1</v>
      </c>
      <c r="AI60" s="136"/>
      <c r="AJ60" s="136"/>
      <c r="AK60" s="136"/>
      <c r="AL60" s="140"/>
      <c r="AM60" s="144"/>
      <c r="AN60" s="144"/>
      <c r="AO60" s="144"/>
      <c r="AP60" s="144"/>
      <c r="AQ60" s="2" t="str">
        <f t="shared" si="7"/>
        <v>http://www.aubertrain.com/shop/img-put/prod/101/185-09-01.jpg</v>
      </c>
      <c r="AR60" s="2" t="str">
        <f t="shared" si="8"/>
        <v/>
      </c>
      <c r="AS60" s="2" t="str">
        <f t="shared" si="9"/>
        <v/>
      </c>
      <c r="AT60" s="2" t="str">
        <f t="shared" si="10"/>
        <v/>
      </c>
      <c r="AU60" s="2" t="str">
        <f t="shared" si="11"/>
        <v/>
      </c>
      <c r="AV60" s="2" t="str">
        <f t="shared" si="12"/>
        <v/>
      </c>
      <c r="AW60" s="183" t="str">
        <f t="shared" si="14"/>
        <v>http://www.aubertrain.com/shop/img-put/prod/101/185-09-01.jpg</v>
      </c>
      <c r="AX60" s="183" t="str">
        <f t="shared" si="13"/>
        <v>MATÉRIEL TROCHITA,10</v>
      </c>
    </row>
    <row r="61" spans="1:50" ht="68" customHeight="1">
      <c r="A61" s="1">
        <v>60</v>
      </c>
      <c r="B61" s="7">
        <v>190</v>
      </c>
      <c r="C61" s="282">
        <v>101</v>
      </c>
      <c r="D61" s="283">
        <v>13</v>
      </c>
      <c r="E61" s="283"/>
      <c r="F61" s="171" t="str">
        <f t="shared" si="0"/>
        <v>10113</v>
      </c>
      <c r="G61" s="171" t="str">
        <f t="shared" si="1"/>
        <v>MATÉRIEL TROCHITA</v>
      </c>
      <c r="H61" s="171" t="str">
        <f t="shared" si="2"/>
        <v>13</v>
      </c>
      <c r="I61" s="171" t="str">
        <f t="shared" si="3"/>
        <v/>
      </c>
      <c r="J61" s="171">
        <f t="shared" si="4"/>
        <v>14</v>
      </c>
      <c r="K61" s="31">
        <f t="shared" si="5"/>
        <v>0</v>
      </c>
      <c r="L61" s="192" t="s">
        <v>3499</v>
      </c>
      <c r="M61" s="194"/>
      <c r="N61" s="194"/>
      <c r="O61" s="194"/>
      <c r="P61" s="194"/>
      <c r="Q61" s="194"/>
      <c r="R61" s="21" t="s">
        <v>412</v>
      </c>
      <c r="S61" s="21">
        <v>1</v>
      </c>
      <c r="T61" s="16" t="s">
        <v>1408</v>
      </c>
      <c r="U61" s="16" t="s">
        <v>1407</v>
      </c>
      <c r="V61" s="16" t="s">
        <v>1406</v>
      </c>
      <c r="W61" s="16" t="s">
        <v>1405</v>
      </c>
      <c r="X61" s="11" t="s">
        <v>1782</v>
      </c>
      <c r="Y61" s="11" t="s">
        <v>1894</v>
      </c>
      <c r="Z61" s="280">
        <f t="shared" si="6"/>
        <v>333.33333333333337</v>
      </c>
      <c r="AA61" s="12">
        <v>400</v>
      </c>
      <c r="AB61" s="145">
        <v>180</v>
      </c>
      <c r="AC61" s="145"/>
      <c r="AD61" s="127">
        <v>1</v>
      </c>
      <c r="AE61" s="154"/>
      <c r="AF61" s="156">
        <v>1</v>
      </c>
      <c r="AG61" s="159"/>
      <c r="AH61" s="136">
        <v>1</v>
      </c>
      <c r="AI61" s="136"/>
      <c r="AJ61" s="136"/>
      <c r="AK61" s="136">
        <v>1</v>
      </c>
      <c r="AL61" s="140"/>
      <c r="AM61" s="144"/>
      <c r="AN61" s="144"/>
      <c r="AO61" s="144"/>
      <c r="AP61" s="144"/>
      <c r="AQ61" s="2" t="str">
        <f t="shared" si="7"/>
        <v>http://www.aubertrain.com/shop/img-put/prod/101/190-01-01.jpg</v>
      </c>
      <c r="AR61" s="2" t="str">
        <f t="shared" si="8"/>
        <v/>
      </c>
      <c r="AS61" s="2" t="str">
        <f t="shared" si="9"/>
        <v/>
      </c>
      <c r="AT61" s="2" t="str">
        <f t="shared" si="10"/>
        <v/>
      </c>
      <c r="AU61" s="2" t="str">
        <f t="shared" si="11"/>
        <v/>
      </c>
      <c r="AV61" s="2" t="str">
        <f t="shared" si="12"/>
        <v/>
      </c>
      <c r="AW61" s="183" t="str">
        <f t="shared" si="14"/>
        <v>http://www.aubertrain.com/shop/img-put/prod/101/190-01-01.jpg</v>
      </c>
      <c r="AX61" s="183" t="str">
        <f t="shared" si="13"/>
        <v>MATÉRIEL TROCHITA,13</v>
      </c>
    </row>
    <row r="62" spans="1:50" ht="68" customHeight="1">
      <c r="A62" s="2">
        <v>61</v>
      </c>
      <c r="B62" s="24">
        <v>200</v>
      </c>
      <c r="C62" s="284">
        <v>102</v>
      </c>
      <c r="D62" s="284" t="s">
        <v>3499</v>
      </c>
      <c r="E62" s="285"/>
      <c r="F62" s="171" t="str">
        <f t="shared" si="0"/>
        <v>10201</v>
      </c>
      <c r="G62" s="171" t="str">
        <f t="shared" si="1"/>
        <v>MATÉRIEL PROVENCIAL</v>
      </c>
      <c r="H62" s="171" t="str">
        <f t="shared" si="2"/>
        <v>01</v>
      </c>
      <c r="I62" s="171" t="str">
        <f t="shared" si="3"/>
        <v/>
      </c>
      <c r="J62" s="171">
        <f t="shared" si="4"/>
        <v>16</v>
      </c>
      <c r="K62" s="31">
        <f t="shared" si="5"/>
        <v>0</v>
      </c>
      <c r="L62" s="192" t="s">
        <v>3499</v>
      </c>
      <c r="M62" s="192" t="s">
        <v>3510</v>
      </c>
      <c r="N62" s="195"/>
      <c r="O62" s="195"/>
      <c r="P62" s="195"/>
      <c r="Q62" s="195"/>
      <c r="R62" s="24" t="s">
        <v>356</v>
      </c>
      <c r="S62" s="21">
        <v>0</v>
      </c>
      <c r="T62" s="16" t="s">
        <v>1411</v>
      </c>
      <c r="U62" s="16" t="s">
        <v>1418</v>
      </c>
      <c r="V62" s="16" t="s">
        <v>57</v>
      </c>
      <c r="W62" s="16" t="s">
        <v>1418</v>
      </c>
      <c r="X62" s="11" t="s">
        <v>128</v>
      </c>
      <c r="Y62" s="11" t="s">
        <v>201</v>
      </c>
      <c r="Z62" s="280">
        <f t="shared" si="6"/>
        <v>91.666666666666671</v>
      </c>
      <c r="AA62" s="12">
        <v>110</v>
      </c>
      <c r="AB62" s="145"/>
      <c r="AC62" s="145"/>
      <c r="AD62" s="127"/>
      <c r="AE62" s="152"/>
      <c r="AF62" s="156">
        <v>1</v>
      </c>
      <c r="AG62" s="159"/>
      <c r="AH62" s="136">
        <v>1</v>
      </c>
      <c r="AI62" s="140"/>
      <c r="AJ62" s="136"/>
      <c r="AK62" s="136">
        <v>1</v>
      </c>
      <c r="AL62" s="140"/>
      <c r="AM62" s="136">
        <v>1</v>
      </c>
      <c r="AN62" s="144"/>
      <c r="AO62" s="144"/>
      <c r="AP62" s="144"/>
      <c r="AQ62" s="2" t="str">
        <f t="shared" si="7"/>
        <v>http://www.aubertrain.com/shop/img-put/prod/102/210-01-01.jpg</v>
      </c>
      <c r="AR62" s="2" t="str">
        <f t="shared" si="8"/>
        <v>,http://www.aubertrain.com/shop/img-put/prod/102/210-01-02.jpg</v>
      </c>
      <c r="AS62" s="2" t="str">
        <f t="shared" si="9"/>
        <v/>
      </c>
      <c r="AT62" s="2" t="str">
        <f t="shared" si="10"/>
        <v/>
      </c>
      <c r="AU62" s="2" t="str">
        <f t="shared" si="11"/>
        <v/>
      </c>
      <c r="AV62" s="2" t="str">
        <f t="shared" si="12"/>
        <v/>
      </c>
      <c r="AW62" s="183" t="str">
        <f t="shared" si="14"/>
        <v>http://www.aubertrain.com/shop/img-put/prod/102/210-01-01.jpg,http://www.aubertrain.com/shop/img-put/prod/102/210-01-02.jpg</v>
      </c>
      <c r="AX62" s="183" t="str">
        <f t="shared" si="13"/>
        <v>MATÉRIEL PROVENCIAL,01</v>
      </c>
    </row>
    <row r="63" spans="1:50" ht="68" customHeight="1">
      <c r="A63" s="1">
        <v>62</v>
      </c>
      <c r="B63" s="6"/>
      <c r="C63" s="284">
        <v>102</v>
      </c>
      <c r="D63" s="284" t="s">
        <v>3499</v>
      </c>
      <c r="E63" s="283"/>
      <c r="F63" s="171" t="str">
        <f t="shared" si="0"/>
        <v>10201</v>
      </c>
      <c r="G63" s="171" t="str">
        <f t="shared" si="1"/>
        <v>MATÉRIEL PROVENCIAL</v>
      </c>
      <c r="H63" s="171" t="str">
        <f t="shared" si="2"/>
        <v>01</v>
      </c>
      <c r="I63" s="171" t="str">
        <f t="shared" si="3"/>
        <v/>
      </c>
      <c r="J63" s="171">
        <f t="shared" si="4"/>
        <v>16</v>
      </c>
      <c r="K63" s="31">
        <f t="shared" si="5"/>
        <v>0</v>
      </c>
      <c r="L63" s="192" t="s">
        <v>3499</v>
      </c>
      <c r="M63" s="88"/>
      <c r="N63" s="88"/>
      <c r="O63" s="88"/>
      <c r="P63" s="88"/>
      <c r="Q63" s="88"/>
      <c r="R63" s="6" t="s">
        <v>357</v>
      </c>
      <c r="S63" s="21">
        <v>0</v>
      </c>
      <c r="T63" s="16" t="s">
        <v>1413</v>
      </c>
      <c r="U63" s="16" t="s">
        <v>1415</v>
      </c>
      <c r="V63" s="16" t="s">
        <v>124</v>
      </c>
      <c r="W63" s="16" t="s">
        <v>1419</v>
      </c>
      <c r="X63" s="11" t="s">
        <v>127</v>
      </c>
      <c r="Y63" s="11" t="s">
        <v>202</v>
      </c>
      <c r="Z63" s="280">
        <f t="shared" si="6"/>
        <v>91.666666666666671</v>
      </c>
      <c r="AA63" s="12">
        <v>110</v>
      </c>
      <c r="AB63" s="145"/>
      <c r="AC63" s="145"/>
      <c r="AD63" s="127"/>
      <c r="AE63" s="152"/>
      <c r="AF63" s="156">
        <v>1</v>
      </c>
      <c r="AG63" s="159"/>
      <c r="AH63" s="136">
        <v>1</v>
      </c>
      <c r="AI63" s="140"/>
      <c r="AJ63" s="136"/>
      <c r="AK63" s="136">
        <v>1</v>
      </c>
      <c r="AL63" s="140"/>
      <c r="AM63" s="136">
        <v>1</v>
      </c>
      <c r="AN63" s="144"/>
      <c r="AO63" s="144"/>
      <c r="AP63" s="144"/>
      <c r="AQ63" s="2" t="str">
        <f t="shared" si="7"/>
        <v>http://www.aubertrain.com/shop/img-put/prod/102/210-02-01.jpg</v>
      </c>
      <c r="AR63" s="2" t="str">
        <f t="shared" si="8"/>
        <v/>
      </c>
      <c r="AS63" s="2" t="str">
        <f t="shared" si="9"/>
        <v/>
      </c>
      <c r="AT63" s="2" t="str">
        <f t="shared" si="10"/>
        <v/>
      </c>
      <c r="AU63" s="2" t="str">
        <f t="shared" si="11"/>
        <v/>
      </c>
      <c r="AV63" s="2" t="str">
        <f t="shared" si="12"/>
        <v/>
      </c>
      <c r="AW63" s="183" t="str">
        <f t="shared" si="14"/>
        <v>http://www.aubertrain.com/shop/img-put/prod/102/210-02-01.jpg</v>
      </c>
      <c r="AX63" s="183" t="str">
        <f t="shared" si="13"/>
        <v>MATÉRIEL PROVENCIAL,01</v>
      </c>
    </row>
    <row r="64" spans="1:50" ht="68" customHeight="1">
      <c r="A64" s="2">
        <v>63</v>
      </c>
      <c r="B64" s="6"/>
      <c r="C64" s="284">
        <v>102</v>
      </c>
      <c r="D64" s="284" t="s">
        <v>3499</v>
      </c>
      <c r="E64" s="283"/>
      <c r="F64" s="171" t="str">
        <f t="shared" si="0"/>
        <v>10201</v>
      </c>
      <c r="G64" s="171" t="str">
        <f t="shared" si="1"/>
        <v>MATÉRIEL PROVENCIAL</v>
      </c>
      <c r="H64" s="171" t="str">
        <f t="shared" si="2"/>
        <v>01</v>
      </c>
      <c r="I64" s="171" t="str">
        <f t="shared" si="3"/>
        <v/>
      </c>
      <c r="J64" s="171">
        <f t="shared" si="4"/>
        <v>16</v>
      </c>
      <c r="K64" s="31">
        <f t="shared" si="5"/>
        <v>0</v>
      </c>
      <c r="L64" s="192" t="s">
        <v>3499</v>
      </c>
      <c r="M64" s="192" t="s">
        <v>3510</v>
      </c>
      <c r="N64" s="88"/>
      <c r="O64" s="88"/>
      <c r="P64" s="88"/>
      <c r="Q64" s="88"/>
      <c r="R64" s="24" t="s">
        <v>58</v>
      </c>
      <c r="S64" s="21">
        <v>0</v>
      </c>
      <c r="T64" s="16" t="s">
        <v>1412</v>
      </c>
      <c r="U64" s="16" t="s">
        <v>1416</v>
      </c>
      <c r="V64" s="16" t="s">
        <v>59</v>
      </c>
      <c r="W64" s="16" t="s">
        <v>1420</v>
      </c>
      <c r="X64" s="11" t="s">
        <v>126</v>
      </c>
      <c r="Y64" s="11" t="s">
        <v>1895</v>
      </c>
      <c r="Z64" s="280">
        <f t="shared" si="6"/>
        <v>91.666666666666671</v>
      </c>
      <c r="AA64" s="12">
        <v>110</v>
      </c>
      <c r="AB64" s="145"/>
      <c r="AC64" s="145"/>
      <c r="AD64" s="127"/>
      <c r="AE64" s="152"/>
      <c r="AF64" s="156">
        <v>1</v>
      </c>
      <c r="AG64" s="159"/>
      <c r="AH64" s="136">
        <v>1</v>
      </c>
      <c r="AI64" s="140"/>
      <c r="AJ64" s="136"/>
      <c r="AK64" s="136">
        <v>1</v>
      </c>
      <c r="AL64" s="140"/>
      <c r="AM64" s="136">
        <v>1</v>
      </c>
      <c r="AN64" s="144"/>
      <c r="AO64" s="144"/>
      <c r="AP64" s="144"/>
      <c r="AQ64" s="2" t="str">
        <f t="shared" si="7"/>
        <v>http://www.aubertrain.com/shop/img-put/prod/102/210-03-01.jpg</v>
      </c>
      <c r="AR64" s="2" t="str">
        <f t="shared" si="8"/>
        <v>,http://www.aubertrain.com/shop/img-put/prod/102/210-03-02.jpg</v>
      </c>
      <c r="AS64" s="2" t="str">
        <f t="shared" si="9"/>
        <v/>
      </c>
      <c r="AT64" s="2" t="str">
        <f t="shared" si="10"/>
        <v/>
      </c>
      <c r="AU64" s="2" t="str">
        <f t="shared" si="11"/>
        <v/>
      </c>
      <c r="AV64" s="2" t="str">
        <f t="shared" si="12"/>
        <v/>
      </c>
      <c r="AW64" s="183" t="str">
        <f t="shared" si="14"/>
        <v>http://www.aubertrain.com/shop/img-put/prod/102/210-03-01.jpg,http://www.aubertrain.com/shop/img-put/prod/102/210-03-02.jpg</v>
      </c>
      <c r="AX64" s="183" t="str">
        <f t="shared" si="13"/>
        <v>MATÉRIEL PROVENCIAL,01</v>
      </c>
    </row>
    <row r="65" spans="1:50" ht="68" customHeight="1">
      <c r="A65" s="1">
        <v>64</v>
      </c>
      <c r="B65" s="6"/>
      <c r="C65" s="284">
        <v>102</v>
      </c>
      <c r="D65" s="284" t="s">
        <v>3499</v>
      </c>
      <c r="E65" s="283"/>
      <c r="F65" s="171" t="str">
        <f t="shared" si="0"/>
        <v>10201</v>
      </c>
      <c r="G65" s="171" t="str">
        <f t="shared" si="1"/>
        <v>MATÉRIEL PROVENCIAL</v>
      </c>
      <c r="H65" s="171" t="str">
        <f t="shared" si="2"/>
        <v>01</v>
      </c>
      <c r="I65" s="171" t="str">
        <f t="shared" si="3"/>
        <v/>
      </c>
      <c r="J65" s="171">
        <f t="shared" si="4"/>
        <v>16</v>
      </c>
      <c r="K65" s="31">
        <f t="shared" si="5"/>
        <v>0</v>
      </c>
      <c r="L65" s="192" t="s">
        <v>3499</v>
      </c>
      <c r="M65" s="88"/>
      <c r="N65" s="88"/>
      <c r="O65" s="88"/>
      <c r="P65" s="88"/>
      <c r="Q65" s="88"/>
      <c r="R65" s="24" t="s">
        <v>60</v>
      </c>
      <c r="S65" s="21">
        <v>0</v>
      </c>
      <c r="T65" s="16" t="s">
        <v>1414</v>
      </c>
      <c r="U65" s="16" t="s">
        <v>1417</v>
      </c>
      <c r="V65" s="16" t="s">
        <v>61</v>
      </c>
      <c r="W65" s="16" t="s">
        <v>1421</v>
      </c>
      <c r="X65" s="11" t="s">
        <v>125</v>
      </c>
      <c r="Y65" s="11" t="s">
        <v>203</v>
      </c>
      <c r="Z65" s="280">
        <f t="shared" si="6"/>
        <v>91.666666666666671</v>
      </c>
      <c r="AA65" s="12">
        <v>110</v>
      </c>
      <c r="AB65" s="145"/>
      <c r="AC65" s="145"/>
      <c r="AD65" s="127"/>
      <c r="AE65" s="152"/>
      <c r="AF65" s="156">
        <v>1</v>
      </c>
      <c r="AG65" s="159"/>
      <c r="AH65" s="136">
        <v>1</v>
      </c>
      <c r="AI65" s="140"/>
      <c r="AJ65" s="136"/>
      <c r="AK65" s="136">
        <v>1</v>
      </c>
      <c r="AL65" s="140"/>
      <c r="AM65" s="136">
        <v>1</v>
      </c>
      <c r="AN65" s="144"/>
      <c r="AO65" s="144"/>
      <c r="AP65" s="144"/>
      <c r="AQ65" s="2" t="str">
        <f t="shared" si="7"/>
        <v>http://www.aubertrain.com/shop/img-put/prod/102/210-04-01.jpg</v>
      </c>
      <c r="AR65" s="2" t="str">
        <f t="shared" si="8"/>
        <v/>
      </c>
      <c r="AS65" s="2" t="str">
        <f t="shared" si="9"/>
        <v/>
      </c>
      <c r="AT65" s="2" t="str">
        <f t="shared" si="10"/>
        <v/>
      </c>
      <c r="AU65" s="2" t="str">
        <f t="shared" si="11"/>
        <v/>
      </c>
      <c r="AV65" s="2" t="str">
        <f t="shared" si="12"/>
        <v/>
      </c>
      <c r="AW65" s="183" t="str">
        <f t="shared" si="14"/>
        <v>http://www.aubertrain.com/shop/img-put/prod/102/210-04-01.jpg</v>
      </c>
      <c r="AX65" s="183" t="str">
        <f t="shared" si="13"/>
        <v>MATÉRIEL PROVENCIAL,01</v>
      </c>
    </row>
    <row r="66" spans="1:50" ht="68" customHeight="1">
      <c r="A66" s="2">
        <v>65</v>
      </c>
      <c r="B66" s="8">
        <v>300</v>
      </c>
      <c r="C66" s="282">
        <v>103</v>
      </c>
      <c r="D66" s="282" t="s">
        <v>3499</v>
      </c>
      <c r="E66" s="283"/>
      <c r="F66" s="171" t="str">
        <f t="shared" ref="F66:F129" si="15">C66&amp;D66&amp;E66</f>
        <v>10301</v>
      </c>
      <c r="G66" s="171" t="str">
        <f t="shared" ref="G66:G129" si="16">VLOOKUP(F66,Categories,5,FALSE)</f>
        <v>CHEMINS FER PROVENCE</v>
      </c>
      <c r="H66" s="171" t="str">
        <f t="shared" ref="H66:H129" si="17">IF(ISBLANK(D66),"",VLOOKUP(F66,Categories,7,FALSE))</f>
        <v>01</v>
      </c>
      <c r="I66" s="171" t="str">
        <f t="shared" ref="I66:I129" si="18">IF(ISBLANK(E66),"",VLOOKUP(F66,Categories,9,FALSE))</f>
        <v/>
      </c>
      <c r="J66" s="171">
        <f t="shared" ref="J66:J129" si="19">VLOOKUP(F66,categorie,14,FALSE)</f>
        <v>19</v>
      </c>
      <c r="K66" s="31">
        <f t="shared" ref="K66:K129" si="20">VLOOKUP(F66,Categories,13,FALSE)</f>
        <v>0</v>
      </c>
      <c r="L66" s="192" t="s">
        <v>3499</v>
      </c>
      <c r="M66" s="192" t="s">
        <v>3510</v>
      </c>
      <c r="N66" s="192" t="s">
        <v>3500</v>
      </c>
      <c r="O66" s="192" t="s">
        <v>3501</v>
      </c>
      <c r="P66" s="192" t="s">
        <v>3502</v>
      </c>
      <c r="Q66" s="192" t="s">
        <v>3503</v>
      </c>
      <c r="R66" s="25" t="s">
        <v>360</v>
      </c>
      <c r="S66" s="21">
        <v>1</v>
      </c>
      <c r="T66" s="16" t="s">
        <v>940</v>
      </c>
      <c r="U66" s="16" t="s">
        <v>1423</v>
      </c>
      <c r="V66" s="16" t="s">
        <v>363</v>
      </c>
      <c r="W66" s="16" t="s">
        <v>364</v>
      </c>
      <c r="X66" s="11" t="s">
        <v>129</v>
      </c>
      <c r="Y66" s="11" t="s">
        <v>1896</v>
      </c>
      <c r="Z66" s="280">
        <f t="shared" ref="Z66:Z129" si="21">AA66/1.2</f>
        <v>229.16666666666669</v>
      </c>
      <c r="AA66" s="12">
        <v>275</v>
      </c>
      <c r="AB66" s="145">
        <v>110</v>
      </c>
      <c r="AC66" s="145"/>
      <c r="AD66" s="127">
        <v>25</v>
      </c>
      <c r="AE66" s="152"/>
      <c r="AF66" s="156"/>
      <c r="AG66" s="159">
        <v>1</v>
      </c>
      <c r="AH66" s="137"/>
      <c r="AI66" s="136">
        <v>1</v>
      </c>
      <c r="AJ66" s="136"/>
      <c r="AK66" s="136">
        <v>1</v>
      </c>
      <c r="AL66" s="136">
        <v>1</v>
      </c>
      <c r="AM66" s="144"/>
      <c r="AN66" s="144"/>
      <c r="AO66" s="144"/>
      <c r="AP66" s="144"/>
      <c r="AQ66" s="2" t="str">
        <f t="shared" ref="AQ66:AQ129" si="22">IF(ISBLANK(L66),"","http://www.aubertrain.com/shop/img-put/prod/"&amp;$C66&amp;"/"&amp;$R66&amp;"-"&amp;L66&amp;".jpg")</f>
        <v>http://www.aubertrain.com/shop/img-put/prod/103/310-01-01.jpg</v>
      </c>
      <c r="AR66" s="2" t="str">
        <f t="shared" ref="AR66:AR129" si="23">IF(ISBLANK(M66),"",",http://www.aubertrain.com/shop/img-put/prod/"&amp;$C66&amp;"/"&amp;$R66&amp;"-"&amp;M66&amp;".jpg")</f>
        <v>,http://www.aubertrain.com/shop/img-put/prod/103/310-01-02.jpg</v>
      </c>
      <c r="AS66" s="2" t="str">
        <f t="shared" ref="AS66:AS129" si="24">IF(ISBLANK(N66),"",",http://www.aubertrain.com/shop/img-put/prod/"&amp;$C66&amp;"/"&amp;$R66&amp;"-"&amp;N66&amp;".jpg")</f>
        <v>,http://www.aubertrain.com/shop/img-put/prod/103/310-01-03.jpg</v>
      </c>
      <c r="AT66" s="2" t="str">
        <f t="shared" ref="AT66:AT129" si="25">IF(ISBLANK(O66),"",",http://www.aubertrain.com/shop/img-put/prod/"&amp;$C66&amp;"/"&amp;$R66&amp;"-"&amp;O66&amp;".jpg")</f>
        <v>,http://www.aubertrain.com/shop/img-put/prod/103/310-01-04.jpg</v>
      </c>
      <c r="AU66" s="2" t="str">
        <f t="shared" ref="AU66:AU129" si="26">IF(ISBLANK(P66),"",",http://www.aubertrain.com/shop/img-put/prod/"&amp;$C66&amp;"/"&amp;$R66&amp;"-"&amp;P66&amp;".jpg")</f>
        <v>,http://www.aubertrain.com/shop/img-put/prod/103/310-01-05.jpg</v>
      </c>
      <c r="AV66" s="2" t="str">
        <f t="shared" ref="AV66:AV129" si="27">IF(ISBLANK(Q66),"",",http://www.aubertrain.com/shop/img-put/prod/"&amp;$C66&amp;"/"&amp;$R66&amp;"-"&amp;Q66&amp;".jpg")</f>
        <v>,http://www.aubertrain.com/shop/img-put/prod/103/310-01-06.jpg</v>
      </c>
      <c r="AW66" s="183" t="str">
        <f t="shared" si="14"/>
        <v>http://www.aubertrain.com/shop/img-put/prod/103/310-01-01.jpg,http://www.aubertrain.com/shop/img-put/prod/103/310-01-02.jpg,http://www.aubertrain.com/shop/img-put/prod/103/310-01-03.jpg,http://www.aubertrain.com/shop/img-put/prod/103/310-01-04.jpg,http://www.aubertrain.com/shop/img-put/prod/103/310-01-05.jpg,http://www.aubertrain.com/shop/img-put/prod/103/310-01-06.jpg</v>
      </c>
      <c r="AX66" s="183" t="str">
        <f t="shared" ref="AX66:AX129" si="28">G66&amp;IF(ISBLANK(D66),"",","&amp;H66)&amp;IF(ISBLANK(E66),"",","&amp;I66)</f>
        <v>CHEMINS FER PROVENCE,01</v>
      </c>
    </row>
    <row r="67" spans="1:50" ht="68" customHeight="1">
      <c r="A67" s="1">
        <v>66</v>
      </c>
      <c r="B67" s="8"/>
      <c r="C67" s="282">
        <v>103</v>
      </c>
      <c r="D67" s="282" t="s">
        <v>3499</v>
      </c>
      <c r="E67" s="283"/>
      <c r="F67" s="171" t="str">
        <f t="shared" si="15"/>
        <v>10301</v>
      </c>
      <c r="G67" s="171" t="str">
        <f t="shared" si="16"/>
        <v>CHEMINS FER PROVENCE</v>
      </c>
      <c r="H67" s="171" t="str">
        <f t="shared" si="17"/>
        <v>01</v>
      </c>
      <c r="I67" s="171" t="str">
        <f t="shared" si="18"/>
        <v/>
      </c>
      <c r="J67" s="171">
        <f t="shared" si="19"/>
        <v>19</v>
      </c>
      <c r="K67" s="31">
        <f t="shared" si="20"/>
        <v>0</v>
      </c>
      <c r="L67" s="192" t="s">
        <v>3499</v>
      </c>
      <c r="M67" s="192" t="s">
        <v>3510</v>
      </c>
      <c r="N67" s="192" t="s">
        <v>3500</v>
      </c>
      <c r="O67" s="192" t="s">
        <v>3501</v>
      </c>
      <c r="P67" s="192" t="s">
        <v>3502</v>
      </c>
      <c r="Q67" s="192" t="s">
        <v>3503</v>
      </c>
      <c r="R67" s="25" t="s">
        <v>361</v>
      </c>
      <c r="S67" s="21">
        <v>1</v>
      </c>
      <c r="T67" s="16" t="s">
        <v>1422</v>
      </c>
      <c r="U67" s="16" t="s">
        <v>1424</v>
      </c>
      <c r="V67" s="16" t="s">
        <v>365</v>
      </c>
      <c r="W67" s="16" t="s">
        <v>366</v>
      </c>
      <c r="X67" s="11" t="s">
        <v>1441</v>
      </c>
      <c r="Y67" s="11" t="s">
        <v>1897</v>
      </c>
      <c r="Z67" s="280">
        <f t="shared" si="21"/>
        <v>254.16666666666669</v>
      </c>
      <c r="AA67" s="12">
        <v>305</v>
      </c>
      <c r="AB67" s="145">
        <v>140</v>
      </c>
      <c r="AC67" s="145"/>
      <c r="AD67" s="127">
        <v>5</v>
      </c>
      <c r="AE67" s="152"/>
      <c r="AF67" s="156"/>
      <c r="AG67" s="159">
        <v>1</v>
      </c>
      <c r="AH67" s="137"/>
      <c r="AI67" s="136">
        <v>1</v>
      </c>
      <c r="AJ67" s="136"/>
      <c r="AK67" s="136">
        <v>1</v>
      </c>
      <c r="AL67" s="136">
        <v>1</v>
      </c>
      <c r="AM67" s="144"/>
      <c r="AN67" s="144"/>
      <c r="AO67" s="144"/>
      <c r="AP67" s="144"/>
      <c r="AQ67" s="2" t="str">
        <f t="shared" si="22"/>
        <v>http://www.aubertrain.com/shop/img-put/prod/103/310-02-01.jpg</v>
      </c>
      <c r="AR67" s="2" t="str">
        <f t="shared" si="23"/>
        <v>,http://www.aubertrain.com/shop/img-put/prod/103/310-02-02.jpg</v>
      </c>
      <c r="AS67" s="2" t="str">
        <f t="shared" si="24"/>
        <v>,http://www.aubertrain.com/shop/img-put/prod/103/310-02-03.jpg</v>
      </c>
      <c r="AT67" s="2" t="str">
        <f t="shared" si="25"/>
        <v>,http://www.aubertrain.com/shop/img-put/prod/103/310-02-04.jpg</v>
      </c>
      <c r="AU67" s="2" t="str">
        <f t="shared" si="26"/>
        <v>,http://www.aubertrain.com/shop/img-put/prod/103/310-02-05.jpg</v>
      </c>
      <c r="AV67" s="2" t="str">
        <f t="shared" si="27"/>
        <v>,http://www.aubertrain.com/shop/img-put/prod/103/310-02-06.jpg</v>
      </c>
      <c r="AW67" s="183" t="str">
        <f t="shared" ref="AW67:AW130" si="29">AQ67&amp;AR67&amp;AS67&amp;AT67&amp;AU67&amp;AV67</f>
        <v>http://www.aubertrain.com/shop/img-put/prod/103/310-02-01.jpg,http://www.aubertrain.com/shop/img-put/prod/103/310-02-02.jpg,http://www.aubertrain.com/shop/img-put/prod/103/310-02-03.jpg,http://www.aubertrain.com/shop/img-put/prod/103/310-02-04.jpg,http://www.aubertrain.com/shop/img-put/prod/103/310-02-05.jpg,http://www.aubertrain.com/shop/img-put/prod/103/310-02-06.jpg</v>
      </c>
      <c r="AX67" s="183" t="str">
        <f t="shared" si="28"/>
        <v>CHEMINS FER PROVENCE,01</v>
      </c>
    </row>
    <row r="68" spans="1:50" ht="68" customHeight="1">
      <c r="A68" s="2">
        <v>67</v>
      </c>
      <c r="B68" s="8"/>
      <c r="C68" s="282">
        <v>103</v>
      </c>
      <c r="D68" s="282" t="s">
        <v>3499</v>
      </c>
      <c r="E68" s="283"/>
      <c r="F68" s="171" t="str">
        <f t="shared" si="15"/>
        <v>10301</v>
      </c>
      <c r="G68" s="171" t="str">
        <f t="shared" si="16"/>
        <v>CHEMINS FER PROVENCE</v>
      </c>
      <c r="H68" s="171" t="str">
        <f t="shared" si="17"/>
        <v>01</v>
      </c>
      <c r="I68" s="171" t="str">
        <f t="shared" si="18"/>
        <v/>
      </c>
      <c r="J68" s="171">
        <f t="shared" si="19"/>
        <v>19</v>
      </c>
      <c r="K68" s="31">
        <f t="shared" si="20"/>
        <v>0</v>
      </c>
      <c r="L68" s="192" t="s">
        <v>3499</v>
      </c>
      <c r="M68" s="192" t="s">
        <v>3510</v>
      </c>
      <c r="N68" s="192" t="s">
        <v>3500</v>
      </c>
      <c r="O68" s="192" t="s">
        <v>3501</v>
      </c>
      <c r="P68" s="88"/>
      <c r="Q68" s="88"/>
      <c r="R68" s="25" t="s">
        <v>362</v>
      </c>
      <c r="S68" s="21">
        <v>1</v>
      </c>
      <c r="T68" s="16" t="s">
        <v>941</v>
      </c>
      <c r="U68" s="16" t="s">
        <v>1425</v>
      </c>
      <c r="V68" s="16" t="s">
        <v>365</v>
      </c>
      <c r="W68" s="16" t="s">
        <v>367</v>
      </c>
      <c r="X68" s="11" t="s">
        <v>1440</v>
      </c>
      <c r="Y68" s="11" t="s">
        <v>1898</v>
      </c>
      <c r="Z68" s="280">
        <f t="shared" si="21"/>
        <v>229.16666666666669</v>
      </c>
      <c r="AA68" s="12">
        <v>275</v>
      </c>
      <c r="AB68" s="145">
        <v>110</v>
      </c>
      <c r="AC68" s="145"/>
      <c r="AD68" s="127">
        <v>7</v>
      </c>
      <c r="AE68" s="152"/>
      <c r="AF68" s="156"/>
      <c r="AG68" s="159">
        <v>1</v>
      </c>
      <c r="AH68" s="137"/>
      <c r="AI68" s="136">
        <v>1</v>
      </c>
      <c r="AJ68" s="136"/>
      <c r="AK68" s="136">
        <v>1</v>
      </c>
      <c r="AL68" s="136">
        <v>1</v>
      </c>
      <c r="AM68" s="144"/>
      <c r="AN68" s="144"/>
      <c r="AO68" s="144"/>
      <c r="AP68" s="144"/>
      <c r="AQ68" s="2" t="str">
        <f t="shared" si="22"/>
        <v>http://www.aubertrain.com/shop/img-put/prod/103/310-03-01.jpg</v>
      </c>
      <c r="AR68" s="2" t="str">
        <f t="shared" si="23"/>
        <v>,http://www.aubertrain.com/shop/img-put/prod/103/310-03-02.jpg</v>
      </c>
      <c r="AS68" s="2" t="str">
        <f t="shared" si="24"/>
        <v>,http://www.aubertrain.com/shop/img-put/prod/103/310-03-03.jpg</v>
      </c>
      <c r="AT68" s="2" t="str">
        <f t="shared" si="25"/>
        <v>,http://www.aubertrain.com/shop/img-put/prod/103/310-03-04.jpg</v>
      </c>
      <c r="AU68" s="2" t="str">
        <f t="shared" si="26"/>
        <v/>
      </c>
      <c r="AV68" s="2" t="str">
        <f t="shared" si="27"/>
        <v/>
      </c>
      <c r="AW68" s="183" t="str">
        <f t="shared" si="29"/>
        <v>http://www.aubertrain.com/shop/img-put/prod/103/310-03-01.jpg,http://www.aubertrain.com/shop/img-put/prod/103/310-03-02.jpg,http://www.aubertrain.com/shop/img-put/prod/103/310-03-03.jpg,http://www.aubertrain.com/shop/img-put/prod/103/310-03-04.jpg</v>
      </c>
      <c r="AX68" s="183" t="str">
        <f t="shared" si="28"/>
        <v>CHEMINS FER PROVENCE,01</v>
      </c>
    </row>
    <row r="69" spans="1:50" ht="68" customHeight="1">
      <c r="A69" s="1">
        <v>68</v>
      </c>
      <c r="B69" s="8"/>
      <c r="C69" s="282">
        <v>103</v>
      </c>
      <c r="D69" s="282" t="s">
        <v>3499</v>
      </c>
      <c r="E69" s="283"/>
      <c r="F69" s="171" t="str">
        <f t="shared" si="15"/>
        <v>10301</v>
      </c>
      <c r="G69" s="171" t="str">
        <f t="shared" si="16"/>
        <v>CHEMINS FER PROVENCE</v>
      </c>
      <c r="H69" s="171" t="str">
        <f t="shared" si="17"/>
        <v>01</v>
      </c>
      <c r="I69" s="171" t="str">
        <f t="shared" si="18"/>
        <v/>
      </c>
      <c r="J69" s="171">
        <f t="shared" si="19"/>
        <v>19</v>
      </c>
      <c r="K69" s="31">
        <f t="shared" si="20"/>
        <v>0</v>
      </c>
      <c r="L69" s="192"/>
      <c r="M69" s="88"/>
      <c r="N69" s="88"/>
      <c r="O69" s="88"/>
      <c r="P69" s="88"/>
      <c r="Q69" s="88"/>
      <c r="R69" s="25" t="s">
        <v>884</v>
      </c>
      <c r="S69" s="21">
        <v>1</v>
      </c>
      <c r="T69" s="16" t="s">
        <v>885</v>
      </c>
      <c r="U69" s="16" t="s">
        <v>1429</v>
      </c>
      <c r="V69" s="16" t="s">
        <v>1430</v>
      </c>
      <c r="W69" s="16" t="s">
        <v>1431</v>
      </c>
      <c r="X69" s="11" t="s">
        <v>1783</v>
      </c>
      <c r="Y69" s="11" t="s">
        <v>1899</v>
      </c>
      <c r="Z69" s="280">
        <f t="shared" si="21"/>
        <v>625</v>
      </c>
      <c r="AA69" s="12">
        <v>750</v>
      </c>
      <c r="AB69" s="145">
        <f>AB66+AB67+AB68</f>
        <v>360</v>
      </c>
      <c r="AC69" s="145"/>
      <c r="AD69" s="127"/>
      <c r="AE69" s="152"/>
      <c r="AF69" s="156"/>
      <c r="AG69" s="159">
        <v>1</v>
      </c>
      <c r="AH69" s="137"/>
      <c r="AI69" s="136">
        <v>1</v>
      </c>
      <c r="AJ69" s="136"/>
      <c r="AK69" s="136">
        <v>1</v>
      </c>
      <c r="AL69" s="136">
        <v>1</v>
      </c>
      <c r="AM69" s="144"/>
      <c r="AN69" s="144"/>
      <c r="AO69" s="144"/>
      <c r="AP69" s="144"/>
      <c r="AQ69" s="2" t="str">
        <f t="shared" si="22"/>
        <v/>
      </c>
      <c r="AR69" s="2" t="str">
        <f t="shared" si="23"/>
        <v/>
      </c>
      <c r="AS69" s="2" t="str">
        <f t="shared" si="24"/>
        <v/>
      </c>
      <c r="AT69" s="2" t="str">
        <f t="shared" si="25"/>
        <v/>
      </c>
      <c r="AU69" s="2" t="str">
        <f t="shared" si="26"/>
        <v/>
      </c>
      <c r="AV69" s="2" t="str">
        <f t="shared" si="27"/>
        <v/>
      </c>
      <c r="AW69" s="183" t="str">
        <f t="shared" si="29"/>
        <v/>
      </c>
      <c r="AX69" s="183" t="str">
        <f t="shared" si="28"/>
        <v>CHEMINS FER PROVENCE,01</v>
      </c>
    </row>
    <row r="70" spans="1:50" ht="68" customHeight="1">
      <c r="A70" s="2">
        <v>69</v>
      </c>
      <c r="B70" s="8">
        <v>315</v>
      </c>
      <c r="C70" s="282">
        <v>103</v>
      </c>
      <c r="D70" s="282" t="s">
        <v>3510</v>
      </c>
      <c r="E70" s="283"/>
      <c r="F70" s="171" t="str">
        <f t="shared" si="15"/>
        <v>10302</v>
      </c>
      <c r="G70" s="171" t="str">
        <f t="shared" si="16"/>
        <v>CHEMINS FER PROVENCE</v>
      </c>
      <c r="H70" s="171" t="str">
        <f t="shared" si="17"/>
        <v>02</v>
      </c>
      <c r="I70" s="171" t="str">
        <f t="shared" si="18"/>
        <v/>
      </c>
      <c r="J70" s="171">
        <f t="shared" si="19"/>
        <v>20</v>
      </c>
      <c r="K70" s="31">
        <f t="shared" si="20"/>
        <v>0</v>
      </c>
      <c r="L70" s="192" t="s">
        <v>3499</v>
      </c>
      <c r="M70" s="192" t="s">
        <v>3510</v>
      </c>
      <c r="N70" s="88"/>
      <c r="O70" s="88"/>
      <c r="P70" s="88"/>
      <c r="Q70" s="88"/>
      <c r="R70" s="25" t="s">
        <v>1321</v>
      </c>
      <c r="S70" s="21">
        <v>1</v>
      </c>
      <c r="T70" s="16" t="s">
        <v>1432</v>
      </c>
      <c r="U70" s="16" t="s">
        <v>1426</v>
      </c>
      <c r="V70" s="16" t="s">
        <v>1453</v>
      </c>
      <c r="W70" s="16" t="s">
        <v>1437</v>
      </c>
      <c r="X70" s="11" t="s">
        <v>1316</v>
      </c>
      <c r="Y70" s="11" t="s">
        <v>1900</v>
      </c>
      <c r="Z70" s="280">
        <f t="shared" si="21"/>
        <v>566.66666666666674</v>
      </c>
      <c r="AA70" s="12">
        <v>680</v>
      </c>
      <c r="AB70" s="145">
        <f>AB66+250</f>
        <v>360</v>
      </c>
      <c r="AC70" s="145"/>
      <c r="AD70" s="127"/>
      <c r="AE70" s="152"/>
      <c r="AF70" s="156"/>
      <c r="AG70" s="159">
        <v>1</v>
      </c>
      <c r="AH70" s="137"/>
      <c r="AI70" s="136">
        <v>1</v>
      </c>
      <c r="AJ70" s="136"/>
      <c r="AK70" s="136">
        <v>1</v>
      </c>
      <c r="AL70" s="136">
        <v>1</v>
      </c>
      <c r="AM70" s="144"/>
      <c r="AN70" s="144"/>
      <c r="AO70" s="144"/>
      <c r="AP70" s="144"/>
      <c r="AQ70" s="2" t="str">
        <f t="shared" si="22"/>
        <v>http://www.aubertrain.com/shop/img-put/prod/103/315-01-01.jpg</v>
      </c>
      <c r="AR70" s="2" t="str">
        <f t="shared" si="23"/>
        <v>,http://www.aubertrain.com/shop/img-put/prod/103/315-01-02.jpg</v>
      </c>
      <c r="AS70" s="2" t="str">
        <f t="shared" si="24"/>
        <v/>
      </c>
      <c r="AT70" s="2" t="str">
        <f t="shared" si="25"/>
        <v/>
      </c>
      <c r="AU70" s="2" t="str">
        <f t="shared" si="26"/>
        <v/>
      </c>
      <c r="AV70" s="2" t="str">
        <f t="shared" si="27"/>
        <v/>
      </c>
      <c r="AW70" s="183" t="str">
        <f t="shared" si="29"/>
        <v>http://www.aubertrain.com/shop/img-put/prod/103/315-01-01.jpg,http://www.aubertrain.com/shop/img-put/prod/103/315-01-02.jpg</v>
      </c>
      <c r="AX70" s="183" t="str">
        <f t="shared" si="28"/>
        <v>CHEMINS FER PROVENCE,02</v>
      </c>
    </row>
    <row r="71" spans="1:50" ht="68" customHeight="1">
      <c r="A71" s="1">
        <v>70</v>
      </c>
      <c r="B71" s="8"/>
      <c r="C71" s="282">
        <v>103</v>
      </c>
      <c r="D71" s="282" t="s">
        <v>3510</v>
      </c>
      <c r="E71" s="283"/>
      <c r="F71" s="171" t="str">
        <f t="shared" si="15"/>
        <v>10302</v>
      </c>
      <c r="G71" s="171" t="str">
        <f t="shared" si="16"/>
        <v>CHEMINS FER PROVENCE</v>
      </c>
      <c r="H71" s="171" t="str">
        <f t="shared" si="17"/>
        <v>02</v>
      </c>
      <c r="I71" s="171" t="str">
        <f t="shared" si="18"/>
        <v/>
      </c>
      <c r="J71" s="171">
        <f t="shared" si="19"/>
        <v>20</v>
      </c>
      <c r="K71" s="31">
        <f t="shared" si="20"/>
        <v>0</v>
      </c>
      <c r="L71" s="192" t="s">
        <v>3499</v>
      </c>
      <c r="M71" s="88"/>
      <c r="N71" s="88"/>
      <c r="O71" s="88"/>
      <c r="P71" s="88"/>
      <c r="Q71" s="88"/>
      <c r="R71" s="25" t="s">
        <v>1320</v>
      </c>
      <c r="S71" s="21">
        <v>1</v>
      </c>
      <c r="T71" s="16" t="s">
        <v>1433</v>
      </c>
      <c r="U71" s="16" t="s">
        <v>1427</v>
      </c>
      <c r="V71" s="16" t="s">
        <v>1451</v>
      </c>
      <c r="W71" s="16" t="s">
        <v>1438</v>
      </c>
      <c r="X71" s="11" t="s">
        <v>1315</v>
      </c>
      <c r="Y71" s="11" t="s">
        <v>1901</v>
      </c>
      <c r="Z71" s="280">
        <f t="shared" si="21"/>
        <v>575</v>
      </c>
      <c r="AA71" s="12">
        <v>690</v>
      </c>
      <c r="AB71" s="145">
        <f>AB67+250</f>
        <v>390</v>
      </c>
      <c r="AC71" s="145"/>
      <c r="AD71" s="127"/>
      <c r="AE71" s="152"/>
      <c r="AF71" s="156"/>
      <c r="AG71" s="159">
        <v>1</v>
      </c>
      <c r="AH71" s="137"/>
      <c r="AI71" s="136">
        <v>1</v>
      </c>
      <c r="AJ71" s="136"/>
      <c r="AK71" s="136">
        <v>1</v>
      </c>
      <c r="AL71" s="136">
        <v>1</v>
      </c>
      <c r="AM71" s="144"/>
      <c r="AN71" s="144"/>
      <c r="AO71" s="144"/>
      <c r="AP71" s="144"/>
      <c r="AQ71" s="2" t="str">
        <f t="shared" si="22"/>
        <v>http://www.aubertrain.com/shop/img-put/prod/103/315-02-01.jpg</v>
      </c>
      <c r="AR71" s="2" t="str">
        <f t="shared" si="23"/>
        <v/>
      </c>
      <c r="AS71" s="2" t="str">
        <f t="shared" si="24"/>
        <v/>
      </c>
      <c r="AT71" s="2" t="str">
        <f t="shared" si="25"/>
        <v/>
      </c>
      <c r="AU71" s="2" t="str">
        <f t="shared" si="26"/>
        <v/>
      </c>
      <c r="AV71" s="2" t="str">
        <f t="shared" si="27"/>
        <v/>
      </c>
      <c r="AW71" s="183" t="str">
        <f t="shared" si="29"/>
        <v>http://www.aubertrain.com/shop/img-put/prod/103/315-02-01.jpg</v>
      </c>
      <c r="AX71" s="183" t="str">
        <f t="shared" si="28"/>
        <v>CHEMINS FER PROVENCE,02</v>
      </c>
    </row>
    <row r="72" spans="1:50" ht="68" customHeight="1">
      <c r="A72" s="2">
        <v>71</v>
      </c>
      <c r="B72" s="8"/>
      <c r="C72" s="282">
        <v>103</v>
      </c>
      <c r="D72" s="282" t="s">
        <v>3510</v>
      </c>
      <c r="E72" s="283"/>
      <c r="F72" s="171" t="str">
        <f t="shared" si="15"/>
        <v>10302</v>
      </c>
      <c r="G72" s="171" t="str">
        <f t="shared" si="16"/>
        <v>CHEMINS FER PROVENCE</v>
      </c>
      <c r="H72" s="171" t="str">
        <f t="shared" si="17"/>
        <v>02</v>
      </c>
      <c r="I72" s="171" t="str">
        <f t="shared" si="18"/>
        <v/>
      </c>
      <c r="J72" s="171">
        <f t="shared" si="19"/>
        <v>20</v>
      </c>
      <c r="K72" s="31">
        <f t="shared" si="20"/>
        <v>0</v>
      </c>
      <c r="L72" s="192" t="s">
        <v>3499</v>
      </c>
      <c r="M72" s="88"/>
      <c r="N72" s="88"/>
      <c r="O72" s="88"/>
      <c r="P72" s="88"/>
      <c r="Q72" s="88"/>
      <c r="R72" s="25" t="s">
        <v>1319</v>
      </c>
      <c r="S72" s="21">
        <v>1</v>
      </c>
      <c r="T72" s="16" t="s">
        <v>1434</v>
      </c>
      <c r="U72" s="16" t="s">
        <v>1428</v>
      </c>
      <c r="V72" s="16" t="s">
        <v>1452</v>
      </c>
      <c r="W72" s="16" t="s">
        <v>1439</v>
      </c>
      <c r="X72" s="11" t="s">
        <v>1317</v>
      </c>
      <c r="Y72" s="11" t="s">
        <v>1902</v>
      </c>
      <c r="Z72" s="280">
        <f t="shared" si="21"/>
        <v>583.33333333333337</v>
      </c>
      <c r="AA72" s="12">
        <v>700</v>
      </c>
      <c r="AB72" s="145">
        <f>AB68+250</f>
        <v>360</v>
      </c>
      <c r="AC72" s="145"/>
      <c r="AD72" s="127"/>
      <c r="AE72" s="152"/>
      <c r="AF72" s="156"/>
      <c r="AG72" s="159">
        <v>1</v>
      </c>
      <c r="AH72" s="137"/>
      <c r="AI72" s="136">
        <v>1</v>
      </c>
      <c r="AJ72" s="136"/>
      <c r="AK72" s="136">
        <v>1</v>
      </c>
      <c r="AL72" s="136">
        <v>1</v>
      </c>
      <c r="AM72" s="144"/>
      <c r="AN72" s="144"/>
      <c r="AO72" s="144"/>
      <c r="AP72" s="144"/>
      <c r="AQ72" s="2" t="str">
        <f t="shared" si="22"/>
        <v>http://www.aubertrain.com/shop/img-put/prod/103/315-03-01.jpg</v>
      </c>
      <c r="AR72" s="2" t="str">
        <f t="shared" si="23"/>
        <v/>
      </c>
      <c r="AS72" s="2" t="str">
        <f t="shared" si="24"/>
        <v/>
      </c>
      <c r="AT72" s="2" t="str">
        <f t="shared" si="25"/>
        <v/>
      </c>
      <c r="AU72" s="2" t="str">
        <f t="shared" si="26"/>
        <v/>
      </c>
      <c r="AV72" s="2" t="str">
        <f t="shared" si="27"/>
        <v/>
      </c>
      <c r="AW72" s="183" t="str">
        <f t="shared" si="29"/>
        <v>http://www.aubertrain.com/shop/img-put/prod/103/315-03-01.jpg</v>
      </c>
      <c r="AX72" s="183" t="str">
        <f t="shared" si="28"/>
        <v>CHEMINS FER PROVENCE,02</v>
      </c>
    </row>
    <row r="73" spans="1:50" ht="68" customHeight="1">
      <c r="A73" s="1">
        <v>72</v>
      </c>
      <c r="B73" s="8"/>
      <c r="C73" s="282">
        <v>103</v>
      </c>
      <c r="D73" s="282" t="s">
        <v>3510</v>
      </c>
      <c r="E73" s="283"/>
      <c r="F73" s="171" t="str">
        <f t="shared" si="15"/>
        <v>10302</v>
      </c>
      <c r="G73" s="171" t="str">
        <f t="shared" si="16"/>
        <v>CHEMINS FER PROVENCE</v>
      </c>
      <c r="H73" s="171" t="str">
        <f t="shared" si="17"/>
        <v>02</v>
      </c>
      <c r="I73" s="171" t="str">
        <f t="shared" si="18"/>
        <v/>
      </c>
      <c r="J73" s="171">
        <f t="shared" si="19"/>
        <v>20</v>
      </c>
      <c r="K73" s="31">
        <f t="shared" si="20"/>
        <v>0</v>
      </c>
      <c r="L73" s="192" t="s">
        <v>3499</v>
      </c>
      <c r="M73" s="88"/>
      <c r="N73" s="88"/>
      <c r="O73" s="88"/>
      <c r="P73" s="88"/>
      <c r="Q73" s="88"/>
      <c r="R73" s="25" t="s">
        <v>1318</v>
      </c>
      <c r="S73" s="21">
        <v>1</v>
      </c>
      <c r="T73" s="16" t="s">
        <v>942</v>
      </c>
      <c r="U73" s="16" t="s">
        <v>1435</v>
      </c>
      <c r="V73" s="16" t="s">
        <v>2040</v>
      </c>
      <c r="W73" s="16" t="s">
        <v>1436</v>
      </c>
      <c r="X73" s="11" t="s">
        <v>1442</v>
      </c>
      <c r="Y73" s="11" t="s">
        <v>1450</v>
      </c>
      <c r="Z73" s="280">
        <f t="shared" si="21"/>
        <v>1583.3333333333335</v>
      </c>
      <c r="AA73" s="12">
        <v>1900</v>
      </c>
      <c r="AB73" s="145">
        <f>AB72+AB71+AB70</f>
        <v>1110</v>
      </c>
      <c r="AC73" s="145"/>
      <c r="AD73" s="127"/>
      <c r="AE73" s="152"/>
      <c r="AF73" s="156"/>
      <c r="AG73" s="159">
        <v>1</v>
      </c>
      <c r="AH73" s="137"/>
      <c r="AI73" s="136">
        <v>1</v>
      </c>
      <c r="AJ73" s="136"/>
      <c r="AK73" s="136">
        <v>1</v>
      </c>
      <c r="AL73" s="136">
        <v>1</v>
      </c>
      <c r="AM73" s="144"/>
      <c r="AN73" s="144"/>
      <c r="AO73" s="144"/>
      <c r="AP73" s="144"/>
      <c r="AQ73" s="2" t="str">
        <f t="shared" si="22"/>
        <v>http://www.aubertrain.com/shop/img-put/prod/103/315-04-01.jpg</v>
      </c>
      <c r="AR73" s="2" t="str">
        <f t="shared" si="23"/>
        <v/>
      </c>
      <c r="AS73" s="2" t="str">
        <f t="shared" si="24"/>
        <v/>
      </c>
      <c r="AT73" s="2" t="str">
        <f t="shared" si="25"/>
        <v/>
      </c>
      <c r="AU73" s="2" t="str">
        <f t="shared" si="26"/>
        <v/>
      </c>
      <c r="AV73" s="2" t="str">
        <f t="shared" si="27"/>
        <v/>
      </c>
      <c r="AW73" s="183" t="str">
        <f t="shared" si="29"/>
        <v>http://www.aubertrain.com/shop/img-put/prod/103/315-04-01.jpg</v>
      </c>
      <c r="AX73" s="183" t="str">
        <f t="shared" si="28"/>
        <v>CHEMINS FER PROVENCE,02</v>
      </c>
    </row>
    <row r="74" spans="1:50" ht="68" customHeight="1">
      <c r="A74" s="2">
        <v>73</v>
      </c>
      <c r="B74" s="8">
        <v>320</v>
      </c>
      <c r="C74" s="282">
        <v>103</v>
      </c>
      <c r="D74" s="282" t="s">
        <v>3499</v>
      </c>
      <c r="E74" s="282" t="s">
        <v>3510</v>
      </c>
      <c r="F74" s="171" t="str">
        <f t="shared" si="15"/>
        <v>1030102</v>
      </c>
      <c r="G74" s="171" t="str">
        <f t="shared" si="16"/>
        <v>CHEMINS FER PROVENCE</v>
      </c>
      <c r="H74" s="171" t="str">
        <f t="shared" si="17"/>
        <v>01</v>
      </c>
      <c r="I74" s="171" t="str">
        <f t="shared" si="18"/>
        <v>Om KITS</v>
      </c>
      <c r="J74" s="171">
        <f t="shared" si="19"/>
        <v>0</v>
      </c>
      <c r="K74" s="31">
        <f t="shared" si="20"/>
        <v>0</v>
      </c>
      <c r="L74" s="192" t="s">
        <v>3499</v>
      </c>
      <c r="M74" s="192" t="s">
        <v>3510</v>
      </c>
      <c r="N74" s="192" t="s">
        <v>3500</v>
      </c>
      <c r="O74" s="195"/>
      <c r="P74" s="195"/>
      <c r="Q74" s="195"/>
      <c r="R74" s="25" t="s">
        <v>385</v>
      </c>
      <c r="S74" s="21">
        <v>1</v>
      </c>
      <c r="T74" s="16" t="s">
        <v>1445</v>
      </c>
      <c r="U74" s="16" t="s">
        <v>1443</v>
      </c>
      <c r="V74" s="16" t="s">
        <v>758</v>
      </c>
      <c r="W74" s="16" t="s">
        <v>1444</v>
      </c>
      <c r="X74" s="11" t="s">
        <v>1784</v>
      </c>
      <c r="Y74" s="15" t="s">
        <v>1446</v>
      </c>
      <c r="Z74" s="280">
        <f t="shared" si="21"/>
        <v>200</v>
      </c>
      <c r="AA74" s="12">
        <v>240</v>
      </c>
      <c r="AB74" s="145"/>
      <c r="AC74" s="145"/>
      <c r="AD74" s="127"/>
      <c r="AE74" s="152"/>
      <c r="AF74" s="156"/>
      <c r="AG74" s="159">
        <v>1</v>
      </c>
      <c r="AH74" s="137"/>
      <c r="AI74" s="136">
        <v>1</v>
      </c>
      <c r="AJ74" s="136"/>
      <c r="AK74" s="136">
        <v>1</v>
      </c>
      <c r="AL74" s="136">
        <v>1</v>
      </c>
      <c r="AM74" s="144"/>
      <c r="AN74" s="144"/>
      <c r="AO74" s="144"/>
      <c r="AP74" s="144"/>
      <c r="AQ74" s="2" t="str">
        <f t="shared" si="22"/>
        <v>http://www.aubertrain.com/shop/img-put/prod/103/320-01-01.jpg</v>
      </c>
      <c r="AR74" s="2" t="str">
        <f t="shared" si="23"/>
        <v>,http://www.aubertrain.com/shop/img-put/prod/103/320-01-02.jpg</v>
      </c>
      <c r="AS74" s="2" t="str">
        <f t="shared" si="24"/>
        <v>,http://www.aubertrain.com/shop/img-put/prod/103/320-01-03.jpg</v>
      </c>
      <c r="AT74" s="2" t="str">
        <f t="shared" si="25"/>
        <v/>
      </c>
      <c r="AU74" s="2" t="str">
        <f t="shared" si="26"/>
        <v/>
      </c>
      <c r="AV74" s="2" t="str">
        <f t="shared" si="27"/>
        <v/>
      </c>
      <c r="AW74" s="183" t="str">
        <f t="shared" si="29"/>
        <v>http://www.aubertrain.com/shop/img-put/prod/103/320-01-01.jpg,http://www.aubertrain.com/shop/img-put/prod/103/320-01-02.jpg,http://www.aubertrain.com/shop/img-put/prod/103/320-01-03.jpg</v>
      </c>
      <c r="AX74" s="183" t="str">
        <f t="shared" si="28"/>
        <v>CHEMINS FER PROVENCE,01,Om KITS</v>
      </c>
    </row>
    <row r="75" spans="1:50" ht="68" customHeight="1">
      <c r="A75" s="1">
        <v>74</v>
      </c>
      <c r="B75" s="8"/>
      <c r="C75" s="282">
        <v>103</v>
      </c>
      <c r="D75" s="282" t="s">
        <v>3510</v>
      </c>
      <c r="E75" s="282"/>
      <c r="F75" s="171" t="str">
        <f t="shared" si="15"/>
        <v>10302</v>
      </c>
      <c r="G75" s="171" t="str">
        <f t="shared" si="16"/>
        <v>CHEMINS FER PROVENCE</v>
      </c>
      <c r="H75" s="171" t="str">
        <f t="shared" si="17"/>
        <v>02</v>
      </c>
      <c r="I75" s="171" t="str">
        <f t="shared" si="18"/>
        <v/>
      </c>
      <c r="J75" s="171">
        <f t="shared" si="19"/>
        <v>20</v>
      </c>
      <c r="K75" s="31">
        <f t="shared" si="20"/>
        <v>0</v>
      </c>
      <c r="L75" s="192" t="s">
        <v>3499</v>
      </c>
      <c r="M75" s="88"/>
      <c r="N75" s="88"/>
      <c r="O75" s="88"/>
      <c r="P75" s="88"/>
      <c r="Q75" s="88"/>
      <c r="R75" s="25" t="s">
        <v>386</v>
      </c>
      <c r="S75" s="21">
        <v>1</v>
      </c>
      <c r="T75" s="16" t="s">
        <v>825</v>
      </c>
      <c r="U75" s="16" t="s">
        <v>1448</v>
      </c>
      <c r="V75" s="16" t="s">
        <v>137</v>
      </c>
      <c r="W75" s="16" t="s">
        <v>1449</v>
      </c>
      <c r="X75" s="11" t="s">
        <v>1785</v>
      </c>
      <c r="Y75" s="15" t="s">
        <v>1447</v>
      </c>
      <c r="Z75" s="280">
        <f t="shared" si="21"/>
        <v>325</v>
      </c>
      <c r="AA75" s="12">
        <v>390</v>
      </c>
      <c r="AB75" s="145"/>
      <c r="AC75" s="145"/>
      <c r="AD75" s="127"/>
      <c r="AE75" s="152"/>
      <c r="AF75" s="156"/>
      <c r="AG75" s="159">
        <v>1</v>
      </c>
      <c r="AH75" s="137"/>
      <c r="AI75" s="136">
        <v>1</v>
      </c>
      <c r="AJ75" s="136"/>
      <c r="AK75" s="136">
        <v>1</v>
      </c>
      <c r="AL75" s="136">
        <v>1</v>
      </c>
      <c r="AM75" s="144"/>
      <c r="AN75" s="144"/>
      <c r="AO75" s="144"/>
      <c r="AP75" s="144"/>
      <c r="AQ75" s="2" t="str">
        <f t="shared" si="22"/>
        <v>http://www.aubertrain.com/shop/img-put/prod/103/320-02-01.jpg</v>
      </c>
      <c r="AR75" s="2" t="str">
        <f t="shared" si="23"/>
        <v/>
      </c>
      <c r="AS75" s="2" t="str">
        <f t="shared" si="24"/>
        <v/>
      </c>
      <c r="AT75" s="2" t="str">
        <f t="shared" si="25"/>
        <v/>
      </c>
      <c r="AU75" s="2" t="str">
        <f t="shared" si="26"/>
        <v/>
      </c>
      <c r="AV75" s="2" t="str">
        <f t="shared" si="27"/>
        <v/>
      </c>
      <c r="AW75" s="183" t="str">
        <f t="shared" si="29"/>
        <v>http://www.aubertrain.com/shop/img-put/prod/103/320-02-01.jpg</v>
      </c>
      <c r="AX75" s="183" t="str">
        <f t="shared" si="28"/>
        <v>CHEMINS FER PROVENCE,02</v>
      </c>
    </row>
    <row r="76" spans="1:50" ht="68" customHeight="1">
      <c r="A76" s="2">
        <v>75</v>
      </c>
      <c r="B76" s="8">
        <v>340</v>
      </c>
      <c r="C76" s="282">
        <v>103</v>
      </c>
      <c r="D76" s="282" t="s">
        <v>3501</v>
      </c>
      <c r="E76" s="282" t="s">
        <v>3510</v>
      </c>
      <c r="F76" s="171" t="str">
        <f t="shared" si="15"/>
        <v>1030402</v>
      </c>
      <c r="G76" s="171" t="str">
        <f t="shared" si="16"/>
        <v>CHEMINS FER PROVENCE</v>
      </c>
      <c r="H76" s="171" t="str">
        <f t="shared" si="17"/>
        <v>04</v>
      </c>
      <c r="I76" s="171" t="str">
        <f t="shared" si="18"/>
        <v>Om ACCESSORIES</v>
      </c>
      <c r="J76" s="171">
        <f t="shared" si="19"/>
        <v>0</v>
      </c>
      <c r="K76" s="31">
        <f t="shared" si="20"/>
        <v>0</v>
      </c>
      <c r="L76" s="192" t="s">
        <v>3499</v>
      </c>
      <c r="M76" s="192" t="s">
        <v>3510</v>
      </c>
      <c r="N76" s="192" t="s">
        <v>3500</v>
      </c>
      <c r="O76" s="195"/>
      <c r="P76" s="195"/>
      <c r="Q76" s="195"/>
      <c r="R76" s="25" t="s">
        <v>387</v>
      </c>
      <c r="S76" s="21">
        <v>1</v>
      </c>
      <c r="T76" s="16" t="s">
        <v>826</v>
      </c>
      <c r="U76" s="16" t="s">
        <v>1454</v>
      </c>
      <c r="V76" s="16" t="s">
        <v>17</v>
      </c>
      <c r="W76" s="16" t="s">
        <v>1455</v>
      </c>
      <c r="X76" s="11" t="s">
        <v>139</v>
      </c>
      <c r="Y76" s="11" t="s">
        <v>138</v>
      </c>
      <c r="Z76" s="280">
        <f t="shared" si="21"/>
        <v>54.166666666666671</v>
      </c>
      <c r="AA76" s="12">
        <v>65</v>
      </c>
      <c r="AB76" s="145">
        <v>35</v>
      </c>
      <c r="AC76" s="145"/>
      <c r="AD76" s="127"/>
      <c r="AE76" s="152"/>
      <c r="AF76" s="156"/>
      <c r="AG76" s="159">
        <v>1</v>
      </c>
      <c r="AH76" s="137"/>
      <c r="AI76" s="136">
        <v>1</v>
      </c>
      <c r="AJ76" s="136"/>
      <c r="AK76" s="136"/>
      <c r="AL76" s="136">
        <v>1</v>
      </c>
      <c r="AM76" s="144"/>
      <c r="AN76" s="144"/>
      <c r="AO76" s="144"/>
      <c r="AP76" s="136"/>
      <c r="AQ76" s="2" t="str">
        <f t="shared" si="22"/>
        <v>http://www.aubertrain.com/shop/img-put/prod/103/340-01-01.jpg</v>
      </c>
      <c r="AR76" s="2" t="str">
        <f t="shared" si="23"/>
        <v>,http://www.aubertrain.com/shop/img-put/prod/103/340-01-02.jpg</v>
      </c>
      <c r="AS76" s="2" t="str">
        <f t="shared" si="24"/>
        <v>,http://www.aubertrain.com/shop/img-put/prod/103/340-01-03.jpg</v>
      </c>
      <c r="AT76" s="2" t="str">
        <f t="shared" si="25"/>
        <v/>
      </c>
      <c r="AU76" s="2" t="str">
        <f t="shared" si="26"/>
        <v/>
      </c>
      <c r="AV76" s="2" t="str">
        <f t="shared" si="27"/>
        <v/>
      </c>
      <c r="AW76" s="183" t="str">
        <f t="shared" si="29"/>
        <v>http://www.aubertrain.com/shop/img-put/prod/103/340-01-01.jpg,http://www.aubertrain.com/shop/img-put/prod/103/340-01-02.jpg,http://www.aubertrain.com/shop/img-put/prod/103/340-01-03.jpg</v>
      </c>
      <c r="AX76" s="183" t="str">
        <f t="shared" si="28"/>
        <v>CHEMINS FER PROVENCE,04,Om ACCESSORIES</v>
      </c>
    </row>
    <row r="77" spans="1:50" ht="68" customHeight="1">
      <c r="A77" s="1">
        <v>76</v>
      </c>
      <c r="B77" s="8"/>
      <c r="C77" s="282">
        <v>103</v>
      </c>
      <c r="D77" s="282" t="s">
        <v>3500</v>
      </c>
      <c r="E77" s="283"/>
      <c r="F77" s="171" t="str">
        <f t="shared" si="15"/>
        <v>10303</v>
      </c>
      <c r="G77" s="171" t="str">
        <f t="shared" si="16"/>
        <v>CHEMINS FER PROVENCE</v>
      </c>
      <c r="H77" s="171" t="str">
        <f t="shared" si="17"/>
        <v>03</v>
      </c>
      <c r="I77" s="171" t="str">
        <f t="shared" si="18"/>
        <v/>
      </c>
      <c r="J77" s="171">
        <f t="shared" si="19"/>
        <v>21</v>
      </c>
      <c r="K77" s="31">
        <f t="shared" si="20"/>
        <v>0</v>
      </c>
      <c r="L77" s="192" t="s">
        <v>3499</v>
      </c>
      <c r="M77" s="192" t="s">
        <v>3510</v>
      </c>
      <c r="N77" s="88"/>
      <c r="O77" s="88"/>
      <c r="P77" s="88"/>
      <c r="Q77" s="88"/>
      <c r="R77" s="25" t="s">
        <v>388</v>
      </c>
      <c r="S77" s="21">
        <v>1</v>
      </c>
      <c r="T77" s="16" t="s">
        <v>827</v>
      </c>
      <c r="U77" s="16" t="s">
        <v>1456</v>
      </c>
      <c r="V77" s="16" t="s">
        <v>18</v>
      </c>
      <c r="W77" s="16" t="s">
        <v>1987</v>
      </c>
      <c r="X77" s="11" t="s">
        <v>135</v>
      </c>
      <c r="Y77" s="11" t="s">
        <v>1483</v>
      </c>
      <c r="Z77" s="280">
        <f t="shared" si="21"/>
        <v>37.5</v>
      </c>
      <c r="AA77" s="12">
        <v>45</v>
      </c>
      <c r="AB77" s="145">
        <v>18</v>
      </c>
      <c r="AC77" s="145"/>
      <c r="AD77" s="127"/>
      <c r="AE77" s="152"/>
      <c r="AF77" s="156"/>
      <c r="AG77" s="159">
        <v>1</v>
      </c>
      <c r="AH77" s="137"/>
      <c r="AI77" s="136">
        <v>1</v>
      </c>
      <c r="AJ77" s="136"/>
      <c r="AK77" s="136">
        <v>1</v>
      </c>
      <c r="AL77" s="140"/>
      <c r="AM77" s="144"/>
      <c r="AN77" s="144"/>
      <c r="AO77" s="144"/>
      <c r="AP77" s="136">
        <v>1</v>
      </c>
      <c r="AQ77" s="2" t="str">
        <f t="shared" si="22"/>
        <v>http://www.aubertrain.com/shop/img-put/prod/103/340-02-01.jpg</v>
      </c>
      <c r="AR77" s="2" t="str">
        <f t="shared" si="23"/>
        <v>,http://www.aubertrain.com/shop/img-put/prod/103/340-02-02.jpg</v>
      </c>
      <c r="AS77" s="2" t="str">
        <f t="shared" si="24"/>
        <v/>
      </c>
      <c r="AT77" s="2" t="str">
        <f t="shared" si="25"/>
        <v/>
      </c>
      <c r="AU77" s="2" t="str">
        <f t="shared" si="26"/>
        <v/>
      </c>
      <c r="AV77" s="2" t="str">
        <f t="shared" si="27"/>
        <v/>
      </c>
      <c r="AW77" s="183" t="str">
        <f t="shared" si="29"/>
        <v>http://www.aubertrain.com/shop/img-put/prod/103/340-02-01.jpg,http://www.aubertrain.com/shop/img-put/prod/103/340-02-02.jpg</v>
      </c>
      <c r="AX77" s="183" t="str">
        <f t="shared" si="28"/>
        <v>CHEMINS FER PROVENCE,03</v>
      </c>
    </row>
    <row r="78" spans="1:50" ht="68" customHeight="1">
      <c r="A78" s="2">
        <v>77</v>
      </c>
      <c r="B78" s="8"/>
      <c r="C78" s="282">
        <v>103</v>
      </c>
      <c r="D78" s="282" t="s">
        <v>3500</v>
      </c>
      <c r="E78" s="283"/>
      <c r="F78" s="171" t="str">
        <f t="shared" si="15"/>
        <v>10303</v>
      </c>
      <c r="G78" s="171" t="str">
        <f t="shared" si="16"/>
        <v>CHEMINS FER PROVENCE</v>
      </c>
      <c r="H78" s="171" t="str">
        <f t="shared" si="17"/>
        <v>03</v>
      </c>
      <c r="I78" s="171" t="str">
        <f t="shared" si="18"/>
        <v/>
      </c>
      <c r="J78" s="171">
        <f t="shared" si="19"/>
        <v>21</v>
      </c>
      <c r="K78" s="31">
        <f t="shared" si="20"/>
        <v>0</v>
      </c>
      <c r="L78" s="192" t="s">
        <v>3499</v>
      </c>
      <c r="M78" s="88"/>
      <c r="N78" s="88"/>
      <c r="O78" s="88"/>
      <c r="P78" s="88"/>
      <c r="Q78" s="88"/>
      <c r="R78" s="25" t="s">
        <v>389</v>
      </c>
      <c r="S78" s="21">
        <v>1</v>
      </c>
      <c r="T78" s="16" t="s">
        <v>828</v>
      </c>
      <c r="U78" s="16" t="s">
        <v>1458</v>
      </c>
      <c r="V78" s="16" t="s">
        <v>19</v>
      </c>
      <c r="W78" s="16" t="s">
        <v>1463</v>
      </c>
      <c r="X78" s="11" t="s">
        <v>136</v>
      </c>
      <c r="Y78" s="11" t="s">
        <v>1903</v>
      </c>
      <c r="Z78" s="280">
        <f t="shared" si="21"/>
        <v>108.33333333333334</v>
      </c>
      <c r="AA78" s="12">
        <v>130</v>
      </c>
      <c r="AB78" s="145">
        <v>90</v>
      </c>
      <c r="AC78" s="145"/>
      <c r="AD78" s="127"/>
      <c r="AE78" s="152"/>
      <c r="AF78" s="156"/>
      <c r="AG78" s="159">
        <v>1</v>
      </c>
      <c r="AH78" s="137"/>
      <c r="AI78" s="136">
        <v>1</v>
      </c>
      <c r="AJ78" s="136"/>
      <c r="AK78" s="136">
        <v>1</v>
      </c>
      <c r="AL78" s="140"/>
      <c r="AM78" s="144"/>
      <c r="AN78" s="144"/>
      <c r="AO78" s="144"/>
      <c r="AP78" s="136">
        <v>1</v>
      </c>
      <c r="AQ78" s="2" t="str">
        <f t="shared" si="22"/>
        <v>http://www.aubertrain.com/shop/img-put/prod/103/340-03-01.jpg</v>
      </c>
      <c r="AR78" s="2" t="str">
        <f t="shared" si="23"/>
        <v/>
      </c>
      <c r="AS78" s="2" t="str">
        <f t="shared" si="24"/>
        <v/>
      </c>
      <c r="AT78" s="2" t="str">
        <f t="shared" si="25"/>
        <v/>
      </c>
      <c r="AU78" s="2" t="str">
        <f t="shared" si="26"/>
        <v/>
      </c>
      <c r="AV78" s="2" t="str">
        <f t="shared" si="27"/>
        <v/>
      </c>
      <c r="AW78" s="183" t="str">
        <f t="shared" si="29"/>
        <v>http://www.aubertrain.com/shop/img-put/prod/103/340-03-01.jpg</v>
      </c>
      <c r="AX78" s="183" t="str">
        <f t="shared" si="28"/>
        <v>CHEMINS FER PROVENCE,03</v>
      </c>
    </row>
    <row r="79" spans="1:50" ht="68" customHeight="1">
      <c r="A79" s="1">
        <v>78</v>
      </c>
      <c r="B79" s="8"/>
      <c r="C79" s="282">
        <v>103</v>
      </c>
      <c r="D79" s="282" t="s">
        <v>3500</v>
      </c>
      <c r="E79" s="283"/>
      <c r="F79" s="171" t="str">
        <f t="shared" si="15"/>
        <v>10303</v>
      </c>
      <c r="G79" s="171" t="str">
        <f t="shared" si="16"/>
        <v>CHEMINS FER PROVENCE</v>
      </c>
      <c r="H79" s="171" t="str">
        <f t="shared" si="17"/>
        <v>03</v>
      </c>
      <c r="I79" s="171" t="str">
        <f t="shared" si="18"/>
        <v/>
      </c>
      <c r="J79" s="171">
        <f t="shared" si="19"/>
        <v>21</v>
      </c>
      <c r="K79" s="31">
        <f t="shared" si="20"/>
        <v>0</v>
      </c>
      <c r="L79" s="192" t="s">
        <v>3499</v>
      </c>
      <c r="M79" s="192"/>
      <c r="N79" s="88"/>
      <c r="O79" s="88"/>
      <c r="P79" s="88"/>
      <c r="Q79" s="88"/>
      <c r="R79" s="25" t="s">
        <v>423</v>
      </c>
      <c r="S79" s="21">
        <v>1</v>
      </c>
      <c r="T79" s="16" t="s">
        <v>829</v>
      </c>
      <c r="U79" s="16" t="s">
        <v>1457</v>
      </c>
      <c r="V79" s="16" t="s">
        <v>20</v>
      </c>
      <c r="W79" s="16" t="s">
        <v>1464</v>
      </c>
      <c r="X79" s="11" t="s">
        <v>132</v>
      </c>
      <c r="Y79" s="11" t="s">
        <v>130</v>
      </c>
      <c r="Z79" s="280">
        <f t="shared" si="21"/>
        <v>50</v>
      </c>
      <c r="AA79" s="12">
        <v>60</v>
      </c>
      <c r="AB79" s="145"/>
      <c r="AC79" s="145"/>
      <c r="AD79" s="127"/>
      <c r="AE79" s="152"/>
      <c r="AF79" s="156"/>
      <c r="AG79" s="159">
        <v>1</v>
      </c>
      <c r="AH79" s="137"/>
      <c r="AI79" s="136">
        <v>1</v>
      </c>
      <c r="AJ79" s="136"/>
      <c r="AK79" s="136">
        <v>1</v>
      </c>
      <c r="AL79" s="140"/>
      <c r="AM79" s="144"/>
      <c r="AN79" s="144"/>
      <c r="AO79" s="144"/>
      <c r="AP79" s="144"/>
      <c r="AQ79" s="2" t="str">
        <f t="shared" si="22"/>
        <v>http://www.aubertrain.com/shop/img-put/prod/103/340-04-01.jpg</v>
      </c>
      <c r="AR79" s="2" t="str">
        <f t="shared" si="23"/>
        <v/>
      </c>
      <c r="AS79" s="2" t="str">
        <f t="shared" si="24"/>
        <v/>
      </c>
      <c r="AT79" s="2" t="str">
        <f t="shared" si="25"/>
        <v/>
      </c>
      <c r="AU79" s="2" t="str">
        <f t="shared" si="26"/>
        <v/>
      </c>
      <c r="AV79" s="2" t="str">
        <f t="shared" si="27"/>
        <v/>
      </c>
      <c r="AW79" s="183" t="str">
        <f t="shared" si="29"/>
        <v>http://www.aubertrain.com/shop/img-put/prod/103/340-04-01.jpg</v>
      </c>
      <c r="AX79" s="183" t="str">
        <f t="shared" si="28"/>
        <v>CHEMINS FER PROVENCE,03</v>
      </c>
    </row>
    <row r="80" spans="1:50" ht="68" customHeight="1">
      <c r="A80" s="2">
        <v>79</v>
      </c>
      <c r="B80" s="8"/>
      <c r="C80" s="282">
        <v>103</v>
      </c>
      <c r="D80" s="282" t="s">
        <v>3501</v>
      </c>
      <c r="E80" s="282" t="s">
        <v>3510</v>
      </c>
      <c r="F80" s="171" t="str">
        <f t="shared" si="15"/>
        <v>1030402</v>
      </c>
      <c r="G80" s="171" t="str">
        <f t="shared" si="16"/>
        <v>CHEMINS FER PROVENCE</v>
      </c>
      <c r="H80" s="171" t="str">
        <f t="shared" si="17"/>
        <v>04</v>
      </c>
      <c r="I80" s="171" t="str">
        <f t="shared" si="18"/>
        <v>Om ACCESSORIES</v>
      </c>
      <c r="J80" s="171">
        <f t="shared" si="19"/>
        <v>0</v>
      </c>
      <c r="K80" s="31">
        <f t="shared" si="20"/>
        <v>0</v>
      </c>
      <c r="L80" s="192" t="s">
        <v>3499</v>
      </c>
      <c r="M80" s="88"/>
      <c r="N80" s="88"/>
      <c r="O80" s="88"/>
      <c r="P80" s="88"/>
      <c r="Q80" s="88"/>
      <c r="R80" s="25" t="s">
        <v>424</v>
      </c>
      <c r="S80" s="21">
        <v>1</v>
      </c>
      <c r="T80" s="16" t="s">
        <v>830</v>
      </c>
      <c r="U80" s="16" t="s">
        <v>1459</v>
      </c>
      <c r="V80" s="16" t="s">
        <v>427</v>
      </c>
      <c r="W80" s="16" t="s">
        <v>1462</v>
      </c>
      <c r="X80" s="13" t="s">
        <v>1786</v>
      </c>
      <c r="Y80" s="11" t="s">
        <v>34</v>
      </c>
      <c r="Z80" s="280">
        <f t="shared" si="21"/>
        <v>10</v>
      </c>
      <c r="AA80" s="12">
        <v>12</v>
      </c>
      <c r="AB80" s="145"/>
      <c r="AC80" s="145"/>
      <c r="AD80" s="127"/>
      <c r="AE80" s="152"/>
      <c r="AF80" s="156"/>
      <c r="AG80" s="159">
        <v>1</v>
      </c>
      <c r="AH80" s="137"/>
      <c r="AI80" s="136">
        <v>1</v>
      </c>
      <c r="AJ80" s="136"/>
      <c r="AK80" s="136"/>
      <c r="AL80" s="137">
        <v>1</v>
      </c>
      <c r="AM80" s="144"/>
      <c r="AN80" s="144"/>
      <c r="AO80" s="144"/>
      <c r="AP80" s="144"/>
      <c r="AQ80" s="2" t="str">
        <f t="shared" si="22"/>
        <v>http://www.aubertrain.com/shop/img-put/prod/103/340-05-01.jpg</v>
      </c>
      <c r="AR80" s="2" t="str">
        <f t="shared" si="23"/>
        <v/>
      </c>
      <c r="AS80" s="2" t="str">
        <f t="shared" si="24"/>
        <v/>
      </c>
      <c r="AT80" s="2" t="str">
        <f t="shared" si="25"/>
        <v/>
      </c>
      <c r="AU80" s="2" t="str">
        <f t="shared" si="26"/>
        <v/>
      </c>
      <c r="AV80" s="2" t="str">
        <f t="shared" si="27"/>
        <v/>
      </c>
      <c r="AW80" s="183" t="str">
        <f t="shared" si="29"/>
        <v>http://www.aubertrain.com/shop/img-put/prod/103/340-05-01.jpg</v>
      </c>
      <c r="AX80" s="183" t="str">
        <f t="shared" si="28"/>
        <v>CHEMINS FER PROVENCE,04,Om ACCESSORIES</v>
      </c>
    </row>
    <row r="81" spans="1:50" ht="68" customHeight="1">
      <c r="A81" s="1">
        <v>80</v>
      </c>
      <c r="B81" s="8"/>
      <c r="C81" s="282">
        <v>103</v>
      </c>
      <c r="D81" s="286" t="s">
        <v>3500</v>
      </c>
      <c r="E81" s="287"/>
      <c r="F81" s="171" t="str">
        <f t="shared" si="15"/>
        <v>10303</v>
      </c>
      <c r="G81" s="171" t="str">
        <f t="shared" si="16"/>
        <v>CHEMINS FER PROVENCE</v>
      </c>
      <c r="H81" s="171" t="str">
        <f t="shared" si="17"/>
        <v>03</v>
      </c>
      <c r="I81" s="171" t="str">
        <f t="shared" si="18"/>
        <v/>
      </c>
      <c r="J81" s="171">
        <f t="shared" si="19"/>
        <v>21</v>
      </c>
      <c r="K81" s="31">
        <f t="shared" si="20"/>
        <v>0</v>
      </c>
      <c r="L81" s="192" t="s">
        <v>3499</v>
      </c>
      <c r="M81" s="192" t="s">
        <v>3510</v>
      </c>
      <c r="N81" s="88"/>
      <c r="O81" s="88"/>
      <c r="P81" s="88"/>
      <c r="Q81" s="88"/>
      <c r="R81" s="25" t="s">
        <v>425</v>
      </c>
      <c r="S81" s="21">
        <v>1</v>
      </c>
      <c r="T81" s="16" t="s">
        <v>831</v>
      </c>
      <c r="U81" s="16" t="s">
        <v>1460</v>
      </c>
      <c r="V81" s="16" t="s">
        <v>21</v>
      </c>
      <c r="W81" s="16" t="s">
        <v>1461</v>
      </c>
      <c r="X81" s="11" t="s">
        <v>133</v>
      </c>
      <c r="Y81" s="11" t="s">
        <v>131</v>
      </c>
      <c r="Z81" s="280">
        <f t="shared" si="21"/>
        <v>229.16666666666669</v>
      </c>
      <c r="AA81" s="12">
        <v>275</v>
      </c>
      <c r="AB81" s="145"/>
      <c r="AC81" s="145"/>
      <c r="AD81" s="127"/>
      <c r="AE81" s="152"/>
      <c r="AF81" s="156"/>
      <c r="AG81" s="159">
        <v>1</v>
      </c>
      <c r="AH81" s="137"/>
      <c r="AI81" s="136">
        <v>1</v>
      </c>
      <c r="AJ81" s="136"/>
      <c r="AK81" s="136">
        <v>1</v>
      </c>
      <c r="AL81" s="136">
        <v>1</v>
      </c>
      <c r="AM81" s="144"/>
      <c r="AN81" s="144"/>
      <c r="AO81" s="144"/>
      <c r="AP81" s="138">
        <v>1</v>
      </c>
      <c r="AQ81" s="2" t="str">
        <f t="shared" si="22"/>
        <v>http://www.aubertrain.com/shop/img-put/prod/103/340-06-01.jpg</v>
      </c>
      <c r="AR81" s="2" t="str">
        <f t="shared" si="23"/>
        <v>,http://www.aubertrain.com/shop/img-put/prod/103/340-06-02.jpg</v>
      </c>
      <c r="AS81" s="2" t="str">
        <f t="shared" si="24"/>
        <v/>
      </c>
      <c r="AT81" s="2" t="str">
        <f t="shared" si="25"/>
        <v/>
      </c>
      <c r="AU81" s="2" t="str">
        <f t="shared" si="26"/>
        <v/>
      </c>
      <c r="AV81" s="2" t="str">
        <f t="shared" si="27"/>
        <v/>
      </c>
      <c r="AW81" s="183" t="str">
        <f t="shared" si="29"/>
        <v>http://www.aubertrain.com/shop/img-put/prod/103/340-06-01.jpg,http://www.aubertrain.com/shop/img-put/prod/103/340-06-02.jpg</v>
      </c>
      <c r="AX81" s="183" t="str">
        <f t="shared" si="28"/>
        <v>CHEMINS FER PROVENCE,03</v>
      </c>
    </row>
    <row r="82" spans="1:50" ht="68" customHeight="1">
      <c r="A82" s="2">
        <v>81</v>
      </c>
      <c r="B82" s="8"/>
      <c r="C82" s="282">
        <v>103</v>
      </c>
      <c r="D82" s="282" t="s">
        <v>3501</v>
      </c>
      <c r="E82" s="283"/>
      <c r="F82" s="171" t="str">
        <f t="shared" si="15"/>
        <v>10304</v>
      </c>
      <c r="G82" s="171" t="str">
        <f t="shared" si="16"/>
        <v>CHEMINS FER PROVENCE</v>
      </c>
      <c r="H82" s="171" t="str">
        <f t="shared" si="17"/>
        <v>04</v>
      </c>
      <c r="I82" s="171" t="str">
        <f t="shared" si="18"/>
        <v/>
      </c>
      <c r="J82" s="171">
        <f t="shared" si="19"/>
        <v>22</v>
      </c>
      <c r="K82" s="31">
        <f t="shared" si="20"/>
        <v>0</v>
      </c>
      <c r="L82" s="192" t="s">
        <v>3499</v>
      </c>
      <c r="M82" s="88"/>
      <c r="N82" s="88"/>
      <c r="O82" s="88"/>
      <c r="P82" s="88"/>
      <c r="Q82" s="88"/>
      <c r="R82" s="25" t="s">
        <v>426</v>
      </c>
      <c r="S82" s="21">
        <v>1</v>
      </c>
      <c r="T82" s="16" t="s">
        <v>22</v>
      </c>
      <c r="U82" s="16" t="s">
        <v>1465</v>
      </c>
      <c r="V82" s="16" t="s">
        <v>22</v>
      </c>
      <c r="W82" s="16" t="s">
        <v>1466</v>
      </c>
      <c r="X82" s="11" t="s">
        <v>120</v>
      </c>
      <c r="Y82" s="11" t="s">
        <v>134</v>
      </c>
      <c r="Z82" s="280">
        <f t="shared" si="21"/>
        <v>21.666666666666668</v>
      </c>
      <c r="AA82" s="12">
        <v>26</v>
      </c>
      <c r="AB82" s="145">
        <v>14</v>
      </c>
      <c r="AC82" s="145"/>
      <c r="AD82" s="127">
        <v>88</v>
      </c>
      <c r="AE82" s="152"/>
      <c r="AF82" s="156"/>
      <c r="AG82" s="159">
        <v>1</v>
      </c>
      <c r="AH82" s="137"/>
      <c r="AI82" s="136">
        <v>1</v>
      </c>
      <c r="AJ82" s="136"/>
      <c r="AK82" s="136"/>
      <c r="AL82" s="137">
        <v>1</v>
      </c>
      <c r="AM82" s="144"/>
      <c r="AN82" s="144"/>
      <c r="AO82" s="144"/>
      <c r="AP82" s="144"/>
      <c r="AQ82" s="2" t="str">
        <f t="shared" si="22"/>
        <v>http://www.aubertrain.com/shop/img-put/prod/103/340-07-01.jpg</v>
      </c>
      <c r="AR82" s="2" t="str">
        <f t="shared" si="23"/>
        <v/>
      </c>
      <c r="AS82" s="2" t="str">
        <f t="shared" si="24"/>
        <v/>
      </c>
      <c r="AT82" s="2" t="str">
        <f t="shared" si="25"/>
        <v/>
      </c>
      <c r="AU82" s="2" t="str">
        <f t="shared" si="26"/>
        <v/>
      </c>
      <c r="AV82" s="2" t="str">
        <f t="shared" si="27"/>
        <v/>
      </c>
      <c r="AW82" s="183" t="str">
        <f t="shared" si="29"/>
        <v>http://www.aubertrain.com/shop/img-put/prod/103/340-07-01.jpg</v>
      </c>
      <c r="AX82" s="183" t="str">
        <f t="shared" si="28"/>
        <v>CHEMINS FER PROVENCE,04</v>
      </c>
    </row>
    <row r="83" spans="1:50" ht="68" customHeight="1">
      <c r="A83" s="1">
        <v>82</v>
      </c>
      <c r="B83" s="8"/>
      <c r="C83" s="282">
        <v>103</v>
      </c>
      <c r="D83" s="282" t="s">
        <v>3501</v>
      </c>
      <c r="E83" s="283"/>
      <c r="F83" s="171" t="str">
        <f t="shared" si="15"/>
        <v>10304</v>
      </c>
      <c r="G83" s="171" t="str">
        <f t="shared" si="16"/>
        <v>CHEMINS FER PROVENCE</v>
      </c>
      <c r="H83" s="171" t="str">
        <f t="shared" si="17"/>
        <v>04</v>
      </c>
      <c r="I83" s="171" t="str">
        <f t="shared" si="18"/>
        <v/>
      </c>
      <c r="J83" s="171">
        <f t="shared" si="19"/>
        <v>22</v>
      </c>
      <c r="K83" s="31">
        <f t="shared" si="20"/>
        <v>0</v>
      </c>
      <c r="L83" s="192" t="s">
        <v>3499</v>
      </c>
      <c r="M83" s="88"/>
      <c r="N83" s="88"/>
      <c r="O83" s="88"/>
      <c r="P83" s="88"/>
      <c r="Q83" s="88"/>
      <c r="R83" s="25" t="s">
        <v>886</v>
      </c>
      <c r="S83" s="21">
        <v>1</v>
      </c>
      <c r="T83" s="16" t="s">
        <v>3109</v>
      </c>
      <c r="U83" s="16" t="s">
        <v>3110</v>
      </c>
      <c r="V83" s="16" t="s">
        <v>3111</v>
      </c>
      <c r="W83" s="16" t="s">
        <v>3112</v>
      </c>
      <c r="X83" s="11" t="s">
        <v>1472</v>
      </c>
      <c r="Y83" s="11" t="s">
        <v>1473</v>
      </c>
      <c r="Z83" s="280">
        <f t="shared" si="21"/>
        <v>100</v>
      </c>
      <c r="AA83" s="92">
        <v>120</v>
      </c>
      <c r="AB83" s="12"/>
      <c r="AC83" s="12"/>
      <c r="AD83" s="162"/>
      <c r="AE83" s="152"/>
      <c r="AF83" s="156"/>
      <c r="AG83" s="159">
        <v>1</v>
      </c>
      <c r="AH83" s="137"/>
      <c r="AI83" s="136">
        <v>1</v>
      </c>
      <c r="AJ83" s="136"/>
      <c r="AK83" s="136"/>
      <c r="AL83" s="137">
        <v>1</v>
      </c>
      <c r="AM83" s="144"/>
      <c r="AN83" s="144"/>
      <c r="AO83" s="144"/>
      <c r="AP83" s="144"/>
      <c r="AQ83" s="2" t="str">
        <f t="shared" si="22"/>
        <v>http://www.aubertrain.com/shop/img-put/prod/103/340-08-01.jpg</v>
      </c>
      <c r="AR83" s="2" t="str">
        <f t="shared" si="23"/>
        <v/>
      </c>
      <c r="AS83" s="2" t="str">
        <f t="shared" si="24"/>
        <v/>
      </c>
      <c r="AT83" s="2" t="str">
        <f t="shared" si="25"/>
        <v/>
      </c>
      <c r="AU83" s="2" t="str">
        <f t="shared" si="26"/>
        <v/>
      </c>
      <c r="AV83" s="2" t="str">
        <f t="shared" si="27"/>
        <v/>
      </c>
      <c r="AW83" s="183" t="str">
        <f t="shared" si="29"/>
        <v>http://www.aubertrain.com/shop/img-put/prod/103/340-08-01.jpg</v>
      </c>
      <c r="AX83" s="183" t="str">
        <f t="shared" si="28"/>
        <v>CHEMINS FER PROVENCE,04</v>
      </c>
    </row>
    <row r="84" spans="1:50" ht="68" customHeight="1">
      <c r="A84" s="2">
        <v>83</v>
      </c>
      <c r="B84" s="8"/>
      <c r="C84" s="282">
        <v>103</v>
      </c>
      <c r="D84" s="282" t="s">
        <v>3501</v>
      </c>
      <c r="E84" s="282" t="s">
        <v>3499</v>
      </c>
      <c r="F84" s="171" t="str">
        <f t="shared" si="15"/>
        <v>1030401</v>
      </c>
      <c r="G84" s="171" t="str">
        <f t="shared" si="16"/>
        <v>CHEMINS FER PROVENCE</v>
      </c>
      <c r="H84" s="171" t="str">
        <f t="shared" si="17"/>
        <v>04</v>
      </c>
      <c r="I84" s="171" t="str">
        <f t="shared" si="18"/>
        <v>Om ACCESSORIES</v>
      </c>
      <c r="J84" s="171">
        <f t="shared" si="19"/>
        <v>0</v>
      </c>
      <c r="K84" s="31">
        <f t="shared" si="20"/>
        <v>0</v>
      </c>
      <c r="L84" s="192" t="s">
        <v>3499</v>
      </c>
      <c r="M84" s="192" t="s">
        <v>3510</v>
      </c>
      <c r="N84" s="192" t="s">
        <v>3500</v>
      </c>
      <c r="O84" s="192" t="s">
        <v>3501</v>
      </c>
      <c r="P84" s="88"/>
      <c r="Q84" s="88"/>
      <c r="R84" s="25" t="s">
        <v>887</v>
      </c>
      <c r="S84" s="21">
        <v>1</v>
      </c>
      <c r="T84" s="16" t="s">
        <v>1471</v>
      </c>
      <c r="U84" s="16" t="s">
        <v>1467</v>
      </c>
      <c r="V84" s="16" t="s">
        <v>1469</v>
      </c>
      <c r="W84" s="16" t="s">
        <v>1468</v>
      </c>
      <c r="X84" s="91" t="s">
        <v>1787</v>
      </c>
      <c r="Y84" s="91" t="s">
        <v>1470</v>
      </c>
      <c r="Z84" s="280">
        <f t="shared" si="21"/>
        <v>20.833333333333336</v>
      </c>
      <c r="AA84" s="92">
        <v>25</v>
      </c>
      <c r="AB84" s="12">
        <v>8</v>
      </c>
      <c r="AC84" s="12"/>
      <c r="AD84" s="162"/>
      <c r="AE84" s="152"/>
      <c r="AF84" s="156"/>
      <c r="AG84" s="159">
        <v>1</v>
      </c>
      <c r="AH84" s="137"/>
      <c r="AI84" s="136">
        <v>1</v>
      </c>
      <c r="AJ84" s="136"/>
      <c r="AK84" s="136">
        <v>1</v>
      </c>
      <c r="AL84" s="140"/>
      <c r="AM84" s="144"/>
      <c r="AN84" s="144"/>
      <c r="AO84" s="144"/>
      <c r="AP84" s="144"/>
      <c r="AQ84" s="2" t="str">
        <f t="shared" si="22"/>
        <v>http://www.aubertrain.com/shop/img-put/prod/103/340-09-01.jpg</v>
      </c>
      <c r="AR84" s="2" t="str">
        <f t="shared" si="23"/>
        <v>,http://www.aubertrain.com/shop/img-put/prod/103/340-09-02.jpg</v>
      </c>
      <c r="AS84" s="2" t="str">
        <f t="shared" si="24"/>
        <v>,http://www.aubertrain.com/shop/img-put/prod/103/340-09-03.jpg</v>
      </c>
      <c r="AT84" s="2" t="str">
        <f t="shared" si="25"/>
        <v>,http://www.aubertrain.com/shop/img-put/prod/103/340-09-04.jpg</v>
      </c>
      <c r="AU84" s="2" t="str">
        <f t="shared" si="26"/>
        <v/>
      </c>
      <c r="AV84" s="2" t="str">
        <f t="shared" si="27"/>
        <v/>
      </c>
      <c r="AW84" s="183" t="str">
        <f t="shared" si="29"/>
        <v>http://www.aubertrain.com/shop/img-put/prod/103/340-09-01.jpg,http://www.aubertrain.com/shop/img-put/prod/103/340-09-02.jpg,http://www.aubertrain.com/shop/img-put/prod/103/340-09-03.jpg,http://www.aubertrain.com/shop/img-put/prod/103/340-09-04.jpg</v>
      </c>
      <c r="AX84" s="183" t="str">
        <f t="shared" si="28"/>
        <v>CHEMINS FER PROVENCE,04,Om ACCESSORIES</v>
      </c>
    </row>
    <row r="85" spans="1:50" ht="68" customHeight="1">
      <c r="A85" s="1">
        <v>84</v>
      </c>
      <c r="B85" s="8"/>
      <c r="C85" s="282">
        <v>103</v>
      </c>
      <c r="D85" s="282" t="s">
        <v>3501</v>
      </c>
      <c r="E85" s="283"/>
      <c r="F85" s="171" t="str">
        <f t="shared" si="15"/>
        <v>10304</v>
      </c>
      <c r="G85" s="171" t="str">
        <f t="shared" si="16"/>
        <v>CHEMINS FER PROVENCE</v>
      </c>
      <c r="H85" s="171" t="str">
        <f t="shared" si="17"/>
        <v>04</v>
      </c>
      <c r="I85" s="171" t="str">
        <f t="shared" si="18"/>
        <v/>
      </c>
      <c r="J85" s="171">
        <f t="shared" si="19"/>
        <v>22</v>
      </c>
      <c r="K85" s="31">
        <f t="shared" si="20"/>
        <v>0</v>
      </c>
      <c r="L85" s="192" t="s">
        <v>3499</v>
      </c>
      <c r="M85" s="88"/>
      <c r="N85" s="88"/>
      <c r="O85" s="88"/>
      <c r="P85" s="88"/>
      <c r="Q85" s="88"/>
      <c r="R85" s="25" t="s">
        <v>888</v>
      </c>
      <c r="S85" s="21">
        <v>1</v>
      </c>
      <c r="T85" s="16" t="s">
        <v>889</v>
      </c>
      <c r="U85" s="16" t="s">
        <v>1478</v>
      </c>
      <c r="V85" s="16" t="s">
        <v>1282</v>
      </c>
      <c r="W85" s="16" t="s">
        <v>1479</v>
      </c>
      <c r="X85" s="91" t="s">
        <v>1480</v>
      </c>
      <c r="Y85" s="91" t="s">
        <v>1904</v>
      </c>
      <c r="Z85" s="280">
        <f t="shared" si="21"/>
        <v>7.5</v>
      </c>
      <c r="AA85" s="92">
        <v>9</v>
      </c>
      <c r="AB85" s="12">
        <v>4</v>
      </c>
      <c r="AC85" s="12"/>
      <c r="AD85" s="162"/>
      <c r="AE85" s="152"/>
      <c r="AF85" s="156"/>
      <c r="AG85" s="159">
        <v>1</v>
      </c>
      <c r="AH85" s="137"/>
      <c r="AI85" s="136">
        <v>1</v>
      </c>
      <c r="AJ85" s="136"/>
      <c r="AK85" s="136">
        <v>1</v>
      </c>
      <c r="AL85" s="140"/>
      <c r="AM85" s="144"/>
      <c r="AN85" s="144"/>
      <c r="AO85" s="144"/>
      <c r="AP85" s="144"/>
      <c r="AQ85" s="2" t="str">
        <f t="shared" si="22"/>
        <v>http://www.aubertrain.com/shop/img-put/prod/103/340-10-01.jpg</v>
      </c>
      <c r="AR85" s="2" t="str">
        <f t="shared" si="23"/>
        <v/>
      </c>
      <c r="AS85" s="2" t="str">
        <f t="shared" si="24"/>
        <v/>
      </c>
      <c r="AT85" s="2" t="str">
        <f t="shared" si="25"/>
        <v/>
      </c>
      <c r="AU85" s="2" t="str">
        <f t="shared" si="26"/>
        <v/>
      </c>
      <c r="AV85" s="2" t="str">
        <f t="shared" si="27"/>
        <v/>
      </c>
      <c r="AW85" s="183" t="str">
        <f t="shared" si="29"/>
        <v>http://www.aubertrain.com/shop/img-put/prod/103/340-10-01.jpg</v>
      </c>
      <c r="AX85" s="183" t="str">
        <f t="shared" si="28"/>
        <v>CHEMINS FER PROVENCE,04</v>
      </c>
    </row>
    <row r="86" spans="1:50" ht="68" customHeight="1">
      <c r="A86" s="2">
        <v>85</v>
      </c>
      <c r="B86" s="8"/>
      <c r="C86" s="282">
        <v>103</v>
      </c>
      <c r="D86" s="286" t="s">
        <v>3500</v>
      </c>
      <c r="E86" s="287"/>
      <c r="F86" s="171" t="str">
        <f t="shared" si="15"/>
        <v>10303</v>
      </c>
      <c r="G86" s="171" t="str">
        <f t="shared" si="16"/>
        <v>CHEMINS FER PROVENCE</v>
      </c>
      <c r="H86" s="171" t="str">
        <f t="shared" si="17"/>
        <v>03</v>
      </c>
      <c r="I86" s="171" t="str">
        <f t="shared" si="18"/>
        <v/>
      </c>
      <c r="J86" s="171">
        <f t="shared" si="19"/>
        <v>21</v>
      </c>
      <c r="K86" s="31">
        <f t="shared" si="20"/>
        <v>0</v>
      </c>
      <c r="L86" s="192"/>
      <c r="M86" s="88"/>
      <c r="N86" s="88"/>
      <c r="O86" s="88"/>
      <c r="P86" s="88"/>
      <c r="Q86" s="88"/>
      <c r="R86" s="25" t="s">
        <v>890</v>
      </c>
      <c r="S86" s="21">
        <v>1</v>
      </c>
      <c r="T86" s="16" t="s">
        <v>891</v>
      </c>
      <c r="U86" s="16" t="s">
        <v>1481</v>
      </c>
      <c r="V86" s="16" t="s">
        <v>1281</v>
      </c>
      <c r="W86" s="16" t="s">
        <v>1482</v>
      </c>
      <c r="X86" s="11" t="s">
        <v>1788</v>
      </c>
      <c r="Y86" s="15" t="s">
        <v>1484</v>
      </c>
      <c r="Z86" s="280">
        <f t="shared" si="21"/>
        <v>233.33333333333334</v>
      </c>
      <c r="AA86" s="92">
        <v>280</v>
      </c>
      <c r="AB86" s="12">
        <v>180</v>
      </c>
      <c r="AC86" s="12"/>
      <c r="AD86" s="162"/>
      <c r="AE86" s="152"/>
      <c r="AF86" s="156"/>
      <c r="AG86" s="159">
        <v>1</v>
      </c>
      <c r="AH86" s="137"/>
      <c r="AI86" s="136">
        <v>1</v>
      </c>
      <c r="AJ86" s="136"/>
      <c r="AK86" s="136">
        <v>1</v>
      </c>
      <c r="AL86" s="140"/>
      <c r="AM86" s="144"/>
      <c r="AN86" s="144"/>
      <c r="AO86" s="144"/>
      <c r="AP86" s="138">
        <v>1</v>
      </c>
      <c r="AQ86" s="2" t="str">
        <f t="shared" si="22"/>
        <v/>
      </c>
      <c r="AR86" s="2" t="str">
        <f t="shared" si="23"/>
        <v/>
      </c>
      <c r="AS86" s="2" t="str">
        <f t="shared" si="24"/>
        <v/>
      </c>
      <c r="AT86" s="2" t="str">
        <f t="shared" si="25"/>
        <v/>
      </c>
      <c r="AU86" s="2" t="str">
        <f t="shared" si="26"/>
        <v/>
      </c>
      <c r="AV86" s="2" t="str">
        <f t="shared" si="27"/>
        <v/>
      </c>
      <c r="AW86" s="183" t="str">
        <f t="shared" si="29"/>
        <v/>
      </c>
      <c r="AX86" s="183" t="str">
        <f t="shared" si="28"/>
        <v>CHEMINS FER PROVENCE,03</v>
      </c>
    </row>
    <row r="87" spans="1:50" ht="68" customHeight="1">
      <c r="A87" s="1">
        <v>86</v>
      </c>
      <c r="B87" s="8"/>
      <c r="C87" s="282">
        <v>103</v>
      </c>
      <c r="D87" s="282" t="s">
        <v>3501</v>
      </c>
      <c r="E87" s="282" t="s">
        <v>3510</v>
      </c>
      <c r="F87" s="171" t="str">
        <f t="shared" si="15"/>
        <v>1030402</v>
      </c>
      <c r="G87" s="171" t="str">
        <f t="shared" si="16"/>
        <v>CHEMINS FER PROVENCE</v>
      </c>
      <c r="H87" s="171" t="str">
        <f t="shared" si="17"/>
        <v>04</v>
      </c>
      <c r="I87" s="171" t="str">
        <f t="shared" si="18"/>
        <v>Om ACCESSORIES</v>
      </c>
      <c r="J87" s="171">
        <f t="shared" si="19"/>
        <v>0</v>
      </c>
      <c r="K87" s="31">
        <f t="shared" si="20"/>
        <v>0</v>
      </c>
      <c r="L87" s="192" t="s">
        <v>3499</v>
      </c>
      <c r="M87" s="88"/>
      <c r="N87" s="88"/>
      <c r="O87" s="88"/>
      <c r="P87" s="88"/>
      <c r="Q87" s="88"/>
      <c r="R87" s="25" t="s">
        <v>3478</v>
      </c>
      <c r="S87" s="21">
        <v>1</v>
      </c>
      <c r="T87" s="16" t="s">
        <v>3480</v>
      </c>
      <c r="U87" s="16" t="s">
        <v>3484</v>
      </c>
      <c r="V87" s="16" t="s">
        <v>3482</v>
      </c>
      <c r="W87" s="16" t="s">
        <v>3486</v>
      </c>
      <c r="X87" s="91"/>
      <c r="Y87" s="169"/>
      <c r="Z87" s="280">
        <f t="shared" si="21"/>
        <v>5.8333333333333339</v>
      </c>
      <c r="AA87" s="92">
        <v>7</v>
      </c>
      <c r="AB87" s="12">
        <v>3.5</v>
      </c>
      <c r="AC87" s="12"/>
      <c r="AD87" s="162">
        <v>20</v>
      </c>
      <c r="AE87" s="152"/>
      <c r="AF87" s="156"/>
      <c r="AG87" s="159">
        <v>1</v>
      </c>
      <c r="AH87" s="137"/>
      <c r="AI87" s="136">
        <v>1</v>
      </c>
      <c r="AJ87" s="136"/>
      <c r="AK87" s="136"/>
      <c r="AL87" s="140">
        <v>1</v>
      </c>
      <c r="AM87" s="144"/>
      <c r="AN87" s="144"/>
      <c r="AO87" s="144"/>
      <c r="AP87" s="138"/>
      <c r="AQ87" s="2" t="str">
        <f t="shared" si="22"/>
        <v>http://www.aubertrain.com/shop/img-put/prod/103/340-12-01.jpg</v>
      </c>
      <c r="AR87" s="2" t="str">
        <f t="shared" si="23"/>
        <v/>
      </c>
      <c r="AS87" s="2" t="str">
        <f t="shared" si="24"/>
        <v/>
      </c>
      <c r="AT87" s="2" t="str">
        <f t="shared" si="25"/>
        <v/>
      </c>
      <c r="AU87" s="2" t="str">
        <f t="shared" si="26"/>
        <v/>
      </c>
      <c r="AV87" s="2" t="str">
        <f t="shared" si="27"/>
        <v/>
      </c>
      <c r="AW87" s="183" t="str">
        <f t="shared" si="29"/>
        <v>http://www.aubertrain.com/shop/img-put/prod/103/340-12-01.jpg</v>
      </c>
      <c r="AX87" s="183" t="str">
        <f t="shared" si="28"/>
        <v>CHEMINS FER PROVENCE,04,Om ACCESSORIES</v>
      </c>
    </row>
    <row r="88" spans="1:50" ht="68" customHeight="1">
      <c r="A88" s="2">
        <v>87</v>
      </c>
      <c r="B88" s="8"/>
      <c r="C88" s="282">
        <v>103</v>
      </c>
      <c r="D88" s="282" t="s">
        <v>3501</v>
      </c>
      <c r="E88" s="282" t="s">
        <v>3510</v>
      </c>
      <c r="F88" s="171" t="str">
        <f t="shared" si="15"/>
        <v>1030402</v>
      </c>
      <c r="G88" s="171" t="str">
        <f t="shared" si="16"/>
        <v>CHEMINS FER PROVENCE</v>
      </c>
      <c r="H88" s="171" t="str">
        <f t="shared" si="17"/>
        <v>04</v>
      </c>
      <c r="I88" s="171" t="str">
        <f t="shared" si="18"/>
        <v>Om ACCESSORIES</v>
      </c>
      <c r="J88" s="171">
        <f t="shared" si="19"/>
        <v>0</v>
      </c>
      <c r="K88" s="31">
        <f t="shared" si="20"/>
        <v>0</v>
      </c>
      <c r="L88" s="192" t="s">
        <v>3499</v>
      </c>
      <c r="M88" s="88"/>
      <c r="N88" s="88"/>
      <c r="O88" s="88"/>
      <c r="P88" s="88"/>
      <c r="Q88" s="88"/>
      <c r="R88" s="25" t="s">
        <v>3479</v>
      </c>
      <c r="S88" s="21">
        <v>1</v>
      </c>
      <c r="T88" s="16" t="s">
        <v>3481</v>
      </c>
      <c r="U88" s="16" t="s">
        <v>3485</v>
      </c>
      <c r="V88" s="16" t="s">
        <v>3483</v>
      </c>
      <c r="W88" s="16" t="s">
        <v>3487</v>
      </c>
      <c r="X88" s="91"/>
      <c r="Y88" s="169"/>
      <c r="Z88" s="280">
        <f t="shared" si="21"/>
        <v>7.5</v>
      </c>
      <c r="AA88" s="92">
        <v>9</v>
      </c>
      <c r="AB88" s="12">
        <v>3.5</v>
      </c>
      <c r="AC88" s="12"/>
      <c r="AD88" s="162">
        <v>10</v>
      </c>
      <c r="AE88" s="152"/>
      <c r="AF88" s="156"/>
      <c r="AG88" s="159">
        <v>1</v>
      </c>
      <c r="AH88" s="137"/>
      <c r="AI88" s="136">
        <v>1</v>
      </c>
      <c r="AJ88" s="136"/>
      <c r="AK88" s="136"/>
      <c r="AL88" s="140">
        <v>1</v>
      </c>
      <c r="AM88" s="144"/>
      <c r="AN88" s="144"/>
      <c r="AO88" s="144"/>
      <c r="AP88" s="138"/>
      <c r="AQ88" s="2" t="str">
        <f t="shared" si="22"/>
        <v>http://www.aubertrain.com/shop/img-put/prod/103/340-13-01.jpg</v>
      </c>
      <c r="AR88" s="2" t="str">
        <f t="shared" si="23"/>
        <v/>
      </c>
      <c r="AS88" s="2" t="str">
        <f t="shared" si="24"/>
        <v/>
      </c>
      <c r="AT88" s="2" t="str">
        <f t="shared" si="25"/>
        <v/>
      </c>
      <c r="AU88" s="2" t="str">
        <f t="shared" si="26"/>
        <v/>
      </c>
      <c r="AV88" s="2" t="str">
        <f t="shared" si="27"/>
        <v/>
      </c>
      <c r="AW88" s="183" t="str">
        <f t="shared" si="29"/>
        <v>http://www.aubertrain.com/shop/img-put/prod/103/340-13-01.jpg</v>
      </c>
      <c r="AX88" s="183" t="str">
        <f t="shared" si="28"/>
        <v>CHEMINS FER PROVENCE,04,Om ACCESSORIES</v>
      </c>
    </row>
    <row r="89" spans="1:50" ht="68" customHeight="1">
      <c r="A89" s="1">
        <v>88</v>
      </c>
      <c r="B89" s="33">
        <v>350</v>
      </c>
      <c r="C89" s="282">
        <v>103</v>
      </c>
      <c r="D89" s="288" t="s">
        <v>3503</v>
      </c>
      <c r="E89" s="288" t="s">
        <v>3510</v>
      </c>
      <c r="F89" s="171" t="str">
        <f t="shared" si="15"/>
        <v>1030602</v>
      </c>
      <c r="G89" s="171" t="str">
        <f t="shared" si="16"/>
        <v>CHEMINS FER PROVENCE</v>
      </c>
      <c r="H89" s="171" t="str">
        <f t="shared" si="17"/>
        <v>06</v>
      </c>
      <c r="I89" s="171" t="str">
        <f t="shared" si="18"/>
        <v xml:space="preserve">HOm ROLLING STOCK KITS </v>
      </c>
      <c r="J89" s="171">
        <f t="shared" si="19"/>
        <v>0</v>
      </c>
      <c r="K89" s="31">
        <f t="shared" si="20"/>
        <v>0</v>
      </c>
      <c r="L89" s="192" t="s">
        <v>3499</v>
      </c>
      <c r="M89" s="192" t="s">
        <v>3510</v>
      </c>
      <c r="N89" s="192" t="s">
        <v>3500</v>
      </c>
      <c r="O89" s="192" t="s">
        <v>3501</v>
      </c>
      <c r="P89" s="88"/>
      <c r="Q89" s="88"/>
      <c r="R89" s="34" t="s">
        <v>430</v>
      </c>
      <c r="S89" s="21">
        <v>1</v>
      </c>
      <c r="T89" s="22" t="s">
        <v>2181</v>
      </c>
      <c r="U89" s="22" t="s">
        <v>2182</v>
      </c>
      <c r="V89" s="22" t="s">
        <v>2181</v>
      </c>
      <c r="W89" s="22" t="s">
        <v>2183</v>
      </c>
      <c r="X89" s="23" t="s">
        <v>181</v>
      </c>
      <c r="Y89" s="35" t="s">
        <v>1905</v>
      </c>
      <c r="Z89" s="280">
        <f t="shared" si="21"/>
        <v>91.666666666666671</v>
      </c>
      <c r="AA89" s="36">
        <v>110</v>
      </c>
      <c r="AB89" s="70">
        <v>60</v>
      </c>
      <c r="AC89" s="70"/>
      <c r="AD89" s="163">
        <v>26</v>
      </c>
      <c r="AE89" s="152"/>
      <c r="AF89" s="156"/>
      <c r="AG89" s="159">
        <v>1</v>
      </c>
      <c r="AH89" s="137">
        <v>1</v>
      </c>
      <c r="AI89" s="136"/>
      <c r="AJ89" s="136"/>
      <c r="AK89" s="136">
        <v>1</v>
      </c>
      <c r="AL89" s="136">
        <v>1</v>
      </c>
      <c r="AM89" s="144"/>
      <c r="AN89" s="144"/>
      <c r="AO89" s="144"/>
      <c r="AP89" s="144"/>
      <c r="AQ89" s="2" t="str">
        <f t="shared" si="22"/>
        <v>http://www.aubertrain.com/shop/img-put/prod/103/350-01-01.jpg</v>
      </c>
      <c r="AR89" s="2" t="str">
        <f t="shared" si="23"/>
        <v>,http://www.aubertrain.com/shop/img-put/prod/103/350-01-02.jpg</v>
      </c>
      <c r="AS89" s="2" t="str">
        <f t="shared" si="24"/>
        <v>,http://www.aubertrain.com/shop/img-put/prod/103/350-01-03.jpg</v>
      </c>
      <c r="AT89" s="2" t="str">
        <f t="shared" si="25"/>
        <v>,http://www.aubertrain.com/shop/img-put/prod/103/350-01-04.jpg</v>
      </c>
      <c r="AU89" s="2" t="str">
        <f t="shared" si="26"/>
        <v/>
      </c>
      <c r="AV89" s="2" t="str">
        <f t="shared" si="27"/>
        <v/>
      </c>
      <c r="AW89" s="183" t="str">
        <f t="shared" si="29"/>
        <v>http://www.aubertrain.com/shop/img-put/prod/103/350-01-01.jpg,http://www.aubertrain.com/shop/img-put/prod/103/350-01-02.jpg,http://www.aubertrain.com/shop/img-put/prod/103/350-01-03.jpg,http://www.aubertrain.com/shop/img-put/prod/103/350-01-04.jpg</v>
      </c>
      <c r="AX89" s="183" t="str">
        <f t="shared" si="28"/>
        <v xml:space="preserve">CHEMINS FER PROVENCE,06,HOm ROLLING STOCK KITS </v>
      </c>
    </row>
    <row r="90" spans="1:50" ht="68" customHeight="1">
      <c r="A90" s="2">
        <v>89</v>
      </c>
      <c r="B90" s="37"/>
      <c r="C90" s="282">
        <v>103</v>
      </c>
      <c r="D90" s="288">
        <v>11</v>
      </c>
      <c r="E90" s="288"/>
      <c r="F90" s="171" t="str">
        <f t="shared" si="15"/>
        <v>10311</v>
      </c>
      <c r="G90" s="171" t="str">
        <f t="shared" si="16"/>
        <v>CHEMINS FER PROVENCE</v>
      </c>
      <c r="H90" s="171" t="str">
        <f t="shared" si="17"/>
        <v>11</v>
      </c>
      <c r="I90" s="171" t="str">
        <f t="shared" si="18"/>
        <v/>
      </c>
      <c r="J90" s="171">
        <f t="shared" si="19"/>
        <v>0</v>
      </c>
      <c r="K90" s="31">
        <f t="shared" si="20"/>
        <v>0</v>
      </c>
      <c r="L90" s="192" t="s">
        <v>3499</v>
      </c>
      <c r="M90" s="192" t="s">
        <v>3510</v>
      </c>
      <c r="N90" s="192" t="s">
        <v>3500</v>
      </c>
      <c r="O90" s="192" t="s">
        <v>3501</v>
      </c>
      <c r="P90" s="187"/>
      <c r="Q90" s="187"/>
      <c r="R90" s="38" t="s">
        <v>431</v>
      </c>
      <c r="S90" s="21">
        <v>1</v>
      </c>
      <c r="T90" s="39" t="s">
        <v>1475</v>
      </c>
      <c r="U90" s="22" t="s">
        <v>1485</v>
      </c>
      <c r="V90" s="39" t="s">
        <v>1474</v>
      </c>
      <c r="W90" s="22" t="s">
        <v>1488</v>
      </c>
      <c r="X90" s="40" t="s">
        <v>182</v>
      </c>
      <c r="Y90" s="41" t="s">
        <v>1906</v>
      </c>
      <c r="Z90" s="280">
        <f t="shared" si="21"/>
        <v>191.66666666666669</v>
      </c>
      <c r="AA90" s="42">
        <v>230</v>
      </c>
      <c r="AB90" s="70">
        <v>160</v>
      </c>
      <c r="AC90" s="70"/>
      <c r="AD90" s="163">
        <v>4</v>
      </c>
      <c r="AE90" s="152"/>
      <c r="AF90" s="156"/>
      <c r="AG90" s="159">
        <v>1</v>
      </c>
      <c r="AH90" s="137">
        <v>1</v>
      </c>
      <c r="AI90" s="136"/>
      <c r="AJ90" s="136"/>
      <c r="AK90" s="136">
        <v>1</v>
      </c>
      <c r="AL90" s="136">
        <v>1</v>
      </c>
      <c r="AM90" s="144"/>
      <c r="AN90" s="144"/>
      <c r="AO90" s="144"/>
      <c r="AP90" s="144"/>
      <c r="AQ90" s="2" t="str">
        <f t="shared" si="22"/>
        <v>http://www.aubertrain.com/shop/img-put/prod/103/350-02-01.jpg</v>
      </c>
      <c r="AR90" s="2" t="str">
        <f t="shared" si="23"/>
        <v>,http://www.aubertrain.com/shop/img-put/prod/103/350-02-02.jpg</v>
      </c>
      <c r="AS90" s="2" t="str">
        <f t="shared" si="24"/>
        <v>,http://www.aubertrain.com/shop/img-put/prod/103/350-02-03.jpg</v>
      </c>
      <c r="AT90" s="2" t="str">
        <f t="shared" si="25"/>
        <v>,http://www.aubertrain.com/shop/img-put/prod/103/350-02-04.jpg</v>
      </c>
      <c r="AU90" s="2" t="str">
        <f t="shared" si="26"/>
        <v/>
      </c>
      <c r="AV90" s="2" t="str">
        <f t="shared" si="27"/>
        <v/>
      </c>
      <c r="AW90" s="183" t="str">
        <f t="shared" si="29"/>
        <v>http://www.aubertrain.com/shop/img-put/prod/103/350-02-01.jpg,http://www.aubertrain.com/shop/img-put/prod/103/350-02-02.jpg,http://www.aubertrain.com/shop/img-put/prod/103/350-02-03.jpg,http://www.aubertrain.com/shop/img-put/prod/103/350-02-04.jpg</v>
      </c>
      <c r="AX90" s="183" t="str">
        <f t="shared" si="28"/>
        <v>CHEMINS FER PROVENCE,11</v>
      </c>
    </row>
    <row r="91" spans="1:50" ht="68" customHeight="1">
      <c r="A91" s="1">
        <v>90</v>
      </c>
      <c r="B91" s="37"/>
      <c r="C91" s="282">
        <v>103</v>
      </c>
      <c r="D91" s="288" t="s">
        <v>3544</v>
      </c>
      <c r="E91" s="288"/>
      <c r="F91" s="171" t="str">
        <f t="shared" si="15"/>
        <v>10311</v>
      </c>
      <c r="G91" s="171" t="str">
        <f t="shared" si="16"/>
        <v>CHEMINS FER PROVENCE</v>
      </c>
      <c r="H91" s="171" t="str">
        <f t="shared" si="17"/>
        <v>11</v>
      </c>
      <c r="I91" s="171" t="str">
        <f t="shared" si="18"/>
        <v/>
      </c>
      <c r="J91" s="171">
        <f t="shared" si="19"/>
        <v>0</v>
      </c>
      <c r="K91" s="31">
        <f t="shared" si="20"/>
        <v>0</v>
      </c>
      <c r="L91" s="192" t="s">
        <v>3499</v>
      </c>
      <c r="M91" s="192" t="s">
        <v>3510</v>
      </c>
      <c r="N91" s="192" t="s">
        <v>3500</v>
      </c>
      <c r="O91" s="192" t="s">
        <v>3501</v>
      </c>
      <c r="P91" s="187"/>
      <c r="Q91" s="187"/>
      <c r="R91" s="38" t="s">
        <v>432</v>
      </c>
      <c r="S91" s="21">
        <v>1</v>
      </c>
      <c r="T91" s="39" t="s">
        <v>148</v>
      </c>
      <c r="U91" s="22" t="s">
        <v>1487</v>
      </c>
      <c r="V91" s="39" t="s">
        <v>148</v>
      </c>
      <c r="W91" s="22" t="s">
        <v>1489</v>
      </c>
      <c r="X91" s="40" t="s">
        <v>183</v>
      </c>
      <c r="Y91" s="41" t="s">
        <v>1907</v>
      </c>
      <c r="Z91" s="280">
        <f t="shared" si="21"/>
        <v>341.66666666666669</v>
      </c>
      <c r="AA91" s="42">
        <v>410</v>
      </c>
      <c r="AB91" s="70">
        <v>320</v>
      </c>
      <c r="AC91" s="70"/>
      <c r="AD91" s="163">
        <v>2</v>
      </c>
      <c r="AE91" s="152"/>
      <c r="AF91" s="156"/>
      <c r="AG91" s="159">
        <v>1</v>
      </c>
      <c r="AH91" s="137">
        <v>1</v>
      </c>
      <c r="AI91" s="136"/>
      <c r="AJ91" s="136"/>
      <c r="AK91" s="136">
        <v>1</v>
      </c>
      <c r="AL91" s="136">
        <v>1</v>
      </c>
      <c r="AM91" s="144"/>
      <c r="AN91" s="144"/>
      <c r="AO91" s="144"/>
      <c r="AP91" s="144"/>
      <c r="AQ91" s="2" t="str">
        <f t="shared" si="22"/>
        <v>http://www.aubertrain.com/shop/img-put/prod/103/350-03-01.jpg</v>
      </c>
      <c r="AR91" s="2" t="str">
        <f t="shared" si="23"/>
        <v>,http://www.aubertrain.com/shop/img-put/prod/103/350-03-02.jpg</v>
      </c>
      <c r="AS91" s="2" t="str">
        <f t="shared" si="24"/>
        <v>,http://www.aubertrain.com/shop/img-put/prod/103/350-03-03.jpg</v>
      </c>
      <c r="AT91" s="2" t="str">
        <f t="shared" si="25"/>
        <v>,http://www.aubertrain.com/shop/img-put/prod/103/350-03-04.jpg</v>
      </c>
      <c r="AU91" s="2" t="str">
        <f t="shared" si="26"/>
        <v/>
      </c>
      <c r="AV91" s="2" t="str">
        <f t="shared" si="27"/>
        <v/>
      </c>
      <c r="AW91" s="183" t="str">
        <f t="shared" si="29"/>
        <v>http://www.aubertrain.com/shop/img-put/prod/103/350-03-01.jpg,http://www.aubertrain.com/shop/img-put/prod/103/350-03-02.jpg,http://www.aubertrain.com/shop/img-put/prod/103/350-03-03.jpg,http://www.aubertrain.com/shop/img-put/prod/103/350-03-04.jpg</v>
      </c>
      <c r="AX91" s="183" t="str">
        <f t="shared" si="28"/>
        <v>CHEMINS FER PROVENCE,11</v>
      </c>
    </row>
    <row r="92" spans="1:50" ht="68" customHeight="1">
      <c r="A92" s="2">
        <v>91</v>
      </c>
      <c r="B92" s="37"/>
      <c r="C92" s="282">
        <v>103</v>
      </c>
      <c r="D92" s="288" t="s">
        <v>3544</v>
      </c>
      <c r="E92" s="288"/>
      <c r="F92" s="171" t="str">
        <f t="shared" si="15"/>
        <v>10311</v>
      </c>
      <c r="G92" s="171" t="str">
        <f t="shared" si="16"/>
        <v>CHEMINS FER PROVENCE</v>
      </c>
      <c r="H92" s="171" t="str">
        <f t="shared" si="17"/>
        <v>11</v>
      </c>
      <c r="I92" s="171" t="str">
        <f t="shared" si="18"/>
        <v/>
      </c>
      <c r="J92" s="171">
        <f t="shared" si="19"/>
        <v>0</v>
      </c>
      <c r="K92" s="31">
        <f t="shared" si="20"/>
        <v>0</v>
      </c>
      <c r="L92" s="192" t="s">
        <v>3499</v>
      </c>
      <c r="M92" s="192" t="s">
        <v>3510</v>
      </c>
      <c r="N92" s="187"/>
      <c r="O92" s="187"/>
      <c r="P92" s="187"/>
      <c r="Q92" s="187"/>
      <c r="R92" s="38" t="s">
        <v>1280</v>
      </c>
      <c r="S92" s="21">
        <v>1</v>
      </c>
      <c r="T92" s="39" t="s">
        <v>1476</v>
      </c>
      <c r="U92" s="22" t="s">
        <v>1486</v>
      </c>
      <c r="V92" s="39" t="s">
        <v>1477</v>
      </c>
      <c r="W92" s="22" t="s">
        <v>1490</v>
      </c>
      <c r="X92" s="40" t="s">
        <v>182</v>
      </c>
      <c r="Y92" s="41" t="s">
        <v>1906</v>
      </c>
      <c r="Z92" s="280">
        <f t="shared" si="21"/>
        <v>191.66666666666669</v>
      </c>
      <c r="AA92" s="42">
        <v>230</v>
      </c>
      <c r="AB92" s="70">
        <v>160</v>
      </c>
      <c r="AC92" s="70"/>
      <c r="AD92" s="163">
        <v>4</v>
      </c>
      <c r="AE92" s="152"/>
      <c r="AF92" s="156"/>
      <c r="AG92" s="159">
        <v>1</v>
      </c>
      <c r="AH92" s="137">
        <v>1</v>
      </c>
      <c r="AI92" s="136"/>
      <c r="AJ92" s="136"/>
      <c r="AK92" s="136">
        <v>1</v>
      </c>
      <c r="AL92" s="136">
        <v>1</v>
      </c>
      <c r="AM92" s="144"/>
      <c r="AN92" s="144"/>
      <c r="AO92" s="144"/>
      <c r="AP92" s="144"/>
      <c r="AQ92" s="2" t="str">
        <f t="shared" si="22"/>
        <v>http://www.aubertrain.com/shop/img-put/prod/103/350-04-01.jpg</v>
      </c>
      <c r="AR92" s="2" t="str">
        <f t="shared" si="23"/>
        <v>,http://www.aubertrain.com/shop/img-put/prod/103/350-04-02.jpg</v>
      </c>
      <c r="AS92" s="2" t="str">
        <f t="shared" si="24"/>
        <v/>
      </c>
      <c r="AT92" s="2" t="str">
        <f t="shared" si="25"/>
        <v/>
      </c>
      <c r="AU92" s="2" t="str">
        <f t="shared" si="26"/>
        <v/>
      </c>
      <c r="AV92" s="2" t="str">
        <f t="shared" si="27"/>
        <v/>
      </c>
      <c r="AW92" s="183" t="str">
        <f t="shared" si="29"/>
        <v>http://www.aubertrain.com/shop/img-put/prod/103/350-04-01.jpg,http://www.aubertrain.com/shop/img-put/prod/103/350-04-02.jpg</v>
      </c>
      <c r="AX92" s="183" t="str">
        <f t="shared" si="28"/>
        <v>CHEMINS FER PROVENCE,11</v>
      </c>
    </row>
    <row r="93" spans="1:50" ht="68" customHeight="1">
      <c r="A93" s="1">
        <v>92</v>
      </c>
      <c r="B93" s="37"/>
      <c r="C93" s="282">
        <v>103</v>
      </c>
      <c r="D93" s="288" t="s">
        <v>3503</v>
      </c>
      <c r="E93" s="288" t="s">
        <v>3499</v>
      </c>
      <c r="F93" s="171" t="str">
        <f t="shared" si="15"/>
        <v>1030601</v>
      </c>
      <c r="G93" s="171" t="str">
        <f t="shared" si="16"/>
        <v>CHEMINS FER PROVENCE</v>
      </c>
      <c r="H93" s="171" t="str">
        <f t="shared" si="17"/>
        <v>06</v>
      </c>
      <c r="I93" s="171" t="str">
        <f t="shared" si="18"/>
        <v xml:space="preserve">HOm ROLLING STOCK KITS </v>
      </c>
      <c r="J93" s="171">
        <f t="shared" si="19"/>
        <v>0</v>
      </c>
      <c r="K93" s="31">
        <f t="shared" si="20"/>
        <v>0</v>
      </c>
      <c r="L93" s="192" t="s">
        <v>3499</v>
      </c>
      <c r="M93" s="192" t="s">
        <v>3510</v>
      </c>
      <c r="N93" s="192" t="s">
        <v>3500</v>
      </c>
      <c r="O93" s="187"/>
      <c r="P93" s="187"/>
      <c r="Q93" s="187"/>
      <c r="R93" s="38" t="s">
        <v>3015</v>
      </c>
      <c r="S93" s="21">
        <v>1</v>
      </c>
      <c r="T93" s="22" t="s">
        <v>3454</v>
      </c>
      <c r="U93" s="22" t="s">
        <v>3019</v>
      </c>
      <c r="V93" s="22" t="s">
        <v>3020</v>
      </c>
      <c r="W93" s="22" t="s">
        <v>3021</v>
      </c>
      <c r="X93" s="23" t="s">
        <v>3035</v>
      </c>
      <c r="Y93" s="116" t="s">
        <v>3032</v>
      </c>
      <c r="Z93" s="280">
        <f t="shared" si="21"/>
        <v>87.5</v>
      </c>
      <c r="AA93" s="42">
        <v>105</v>
      </c>
      <c r="AB93" s="70"/>
      <c r="AC93" s="70"/>
      <c r="AD93" s="163"/>
      <c r="AE93" s="152"/>
      <c r="AF93" s="156"/>
      <c r="AG93" s="159">
        <v>1</v>
      </c>
      <c r="AH93" s="137">
        <v>1</v>
      </c>
      <c r="AI93" s="136"/>
      <c r="AJ93" s="136"/>
      <c r="AK93" s="136">
        <v>1</v>
      </c>
      <c r="AL93" s="140"/>
      <c r="AM93" s="144"/>
      <c r="AN93" s="136">
        <v>1</v>
      </c>
      <c r="AO93" s="144"/>
      <c r="AP93" s="144"/>
      <c r="AQ93" s="2" t="str">
        <f t="shared" si="22"/>
        <v>http://www.aubertrain.com/shop/img-put/prod/103/350-05-01.jpg</v>
      </c>
      <c r="AR93" s="2" t="str">
        <f t="shared" si="23"/>
        <v>,http://www.aubertrain.com/shop/img-put/prod/103/350-05-02.jpg</v>
      </c>
      <c r="AS93" s="2" t="str">
        <f t="shared" si="24"/>
        <v>,http://www.aubertrain.com/shop/img-put/prod/103/350-05-03.jpg</v>
      </c>
      <c r="AT93" s="2" t="str">
        <f t="shared" si="25"/>
        <v/>
      </c>
      <c r="AU93" s="2" t="str">
        <f t="shared" si="26"/>
        <v/>
      </c>
      <c r="AV93" s="2" t="str">
        <f t="shared" si="27"/>
        <v/>
      </c>
      <c r="AW93" s="183" t="str">
        <f t="shared" si="29"/>
        <v>http://www.aubertrain.com/shop/img-put/prod/103/350-05-01.jpg,http://www.aubertrain.com/shop/img-put/prod/103/350-05-02.jpg,http://www.aubertrain.com/shop/img-put/prod/103/350-05-03.jpg</v>
      </c>
      <c r="AX93" s="183" t="str">
        <f t="shared" si="28"/>
        <v xml:space="preserve">CHEMINS FER PROVENCE,06,HOm ROLLING STOCK KITS </v>
      </c>
    </row>
    <row r="94" spans="1:50" ht="68" customHeight="1">
      <c r="A94" s="2">
        <v>93</v>
      </c>
      <c r="B94" s="37"/>
      <c r="C94" s="282">
        <v>103</v>
      </c>
      <c r="D94" s="288" t="s">
        <v>3503</v>
      </c>
      <c r="E94" s="288" t="s">
        <v>3499</v>
      </c>
      <c r="F94" s="171" t="str">
        <f t="shared" si="15"/>
        <v>1030601</v>
      </c>
      <c r="G94" s="171" t="str">
        <f t="shared" si="16"/>
        <v>CHEMINS FER PROVENCE</v>
      </c>
      <c r="H94" s="171" t="str">
        <f t="shared" si="17"/>
        <v>06</v>
      </c>
      <c r="I94" s="171" t="str">
        <f t="shared" si="18"/>
        <v xml:space="preserve">HOm ROLLING STOCK KITS </v>
      </c>
      <c r="J94" s="171">
        <f t="shared" si="19"/>
        <v>0</v>
      </c>
      <c r="K94" s="31">
        <f t="shared" si="20"/>
        <v>0</v>
      </c>
      <c r="L94" s="192" t="s">
        <v>3499</v>
      </c>
      <c r="M94" s="192" t="s">
        <v>3510</v>
      </c>
      <c r="N94" s="187"/>
      <c r="O94" s="187"/>
      <c r="P94" s="187"/>
      <c r="Q94" s="187"/>
      <c r="R94" s="38" t="s">
        <v>3016</v>
      </c>
      <c r="S94" s="21">
        <v>1</v>
      </c>
      <c r="T94" s="39" t="s">
        <v>3455</v>
      </c>
      <c r="U94" s="39" t="s">
        <v>3024</v>
      </c>
      <c r="V94" s="39" t="s">
        <v>3023</v>
      </c>
      <c r="W94" s="39" t="s">
        <v>3022</v>
      </c>
      <c r="X94" s="40" t="s">
        <v>3036</v>
      </c>
      <c r="Y94" s="117" t="s">
        <v>3033</v>
      </c>
      <c r="Z94" s="280">
        <f t="shared" si="21"/>
        <v>87.5</v>
      </c>
      <c r="AA94" s="42">
        <v>105</v>
      </c>
      <c r="AB94" s="70"/>
      <c r="AC94" s="70"/>
      <c r="AD94" s="163"/>
      <c r="AE94" s="152"/>
      <c r="AF94" s="156"/>
      <c r="AG94" s="159">
        <v>1</v>
      </c>
      <c r="AH94" s="137">
        <v>1</v>
      </c>
      <c r="AI94" s="136"/>
      <c r="AJ94" s="136"/>
      <c r="AK94" s="136">
        <v>1</v>
      </c>
      <c r="AL94" s="140"/>
      <c r="AM94" s="144"/>
      <c r="AN94" s="136">
        <v>1</v>
      </c>
      <c r="AO94" s="144"/>
      <c r="AP94" s="144"/>
      <c r="AQ94" s="2" t="str">
        <f t="shared" si="22"/>
        <v>http://www.aubertrain.com/shop/img-put/prod/103/350-06-01.jpg</v>
      </c>
      <c r="AR94" s="2" t="str">
        <f t="shared" si="23"/>
        <v>,http://www.aubertrain.com/shop/img-put/prod/103/350-06-02.jpg</v>
      </c>
      <c r="AS94" s="2" t="str">
        <f t="shared" si="24"/>
        <v/>
      </c>
      <c r="AT94" s="2" t="str">
        <f t="shared" si="25"/>
        <v/>
      </c>
      <c r="AU94" s="2" t="str">
        <f t="shared" si="26"/>
        <v/>
      </c>
      <c r="AV94" s="2" t="str">
        <f t="shared" si="27"/>
        <v/>
      </c>
      <c r="AW94" s="183" t="str">
        <f t="shared" si="29"/>
        <v>http://www.aubertrain.com/shop/img-put/prod/103/350-06-01.jpg,http://www.aubertrain.com/shop/img-put/prod/103/350-06-02.jpg</v>
      </c>
      <c r="AX94" s="183" t="str">
        <f t="shared" si="28"/>
        <v xml:space="preserve">CHEMINS FER PROVENCE,06,HOm ROLLING STOCK KITS </v>
      </c>
    </row>
    <row r="95" spans="1:50" ht="68" customHeight="1">
      <c r="A95" s="1">
        <v>94</v>
      </c>
      <c r="B95" s="37"/>
      <c r="C95" s="282">
        <v>103</v>
      </c>
      <c r="D95" s="288" t="s">
        <v>3503</v>
      </c>
      <c r="E95" s="288" t="s">
        <v>3499</v>
      </c>
      <c r="F95" s="171" t="str">
        <f t="shared" si="15"/>
        <v>1030601</v>
      </c>
      <c r="G95" s="171" t="str">
        <f t="shared" si="16"/>
        <v>CHEMINS FER PROVENCE</v>
      </c>
      <c r="H95" s="171" t="str">
        <f t="shared" si="17"/>
        <v>06</v>
      </c>
      <c r="I95" s="171" t="str">
        <f t="shared" si="18"/>
        <v xml:space="preserve">HOm ROLLING STOCK KITS </v>
      </c>
      <c r="J95" s="171">
        <f t="shared" si="19"/>
        <v>0</v>
      </c>
      <c r="K95" s="31">
        <f t="shared" si="20"/>
        <v>0</v>
      </c>
      <c r="L95" s="192" t="s">
        <v>3499</v>
      </c>
      <c r="M95" s="192"/>
      <c r="N95" s="187"/>
      <c r="O95" s="187"/>
      <c r="P95" s="187"/>
      <c r="Q95" s="187"/>
      <c r="R95" s="38" t="s">
        <v>3017</v>
      </c>
      <c r="S95" s="21">
        <v>1</v>
      </c>
      <c r="T95" s="39" t="s">
        <v>3456</v>
      </c>
      <c r="U95" s="39" t="s">
        <v>3025</v>
      </c>
      <c r="V95" s="39" t="s">
        <v>3023</v>
      </c>
      <c r="W95" s="39" t="s">
        <v>3026</v>
      </c>
      <c r="X95" s="40" t="s">
        <v>3037</v>
      </c>
      <c r="Y95" s="118" t="s">
        <v>3034</v>
      </c>
      <c r="Z95" s="280">
        <f t="shared" si="21"/>
        <v>87.5</v>
      </c>
      <c r="AA95" s="42">
        <v>105</v>
      </c>
      <c r="AB95" s="70"/>
      <c r="AC95" s="70"/>
      <c r="AD95" s="163"/>
      <c r="AE95" s="152"/>
      <c r="AF95" s="156"/>
      <c r="AG95" s="159">
        <v>1</v>
      </c>
      <c r="AH95" s="137">
        <v>1</v>
      </c>
      <c r="AI95" s="136"/>
      <c r="AJ95" s="136"/>
      <c r="AK95" s="136">
        <v>1</v>
      </c>
      <c r="AL95" s="140"/>
      <c r="AM95" s="144"/>
      <c r="AN95" s="136">
        <v>1</v>
      </c>
      <c r="AO95" s="144"/>
      <c r="AP95" s="144"/>
      <c r="AQ95" s="2" t="str">
        <f t="shared" si="22"/>
        <v>http://www.aubertrain.com/shop/img-put/prod/103/350-07-01.jpg</v>
      </c>
      <c r="AR95" s="2" t="str">
        <f t="shared" si="23"/>
        <v/>
      </c>
      <c r="AS95" s="2" t="str">
        <f t="shared" si="24"/>
        <v/>
      </c>
      <c r="AT95" s="2" t="str">
        <f t="shared" si="25"/>
        <v/>
      </c>
      <c r="AU95" s="2" t="str">
        <f t="shared" si="26"/>
        <v/>
      </c>
      <c r="AV95" s="2" t="str">
        <f t="shared" si="27"/>
        <v/>
      </c>
      <c r="AW95" s="183" t="str">
        <f t="shared" si="29"/>
        <v>http://www.aubertrain.com/shop/img-put/prod/103/350-07-01.jpg</v>
      </c>
      <c r="AX95" s="183" t="str">
        <f t="shared" si="28"/>
        <v xml:space="preserve">CHEMINS FER PROVENCE,06,HOm ROLLING STOCK KITS </v>
      </c>
    </row>
    <row r="96" spans="1:50" ht="68" customHeight="1">
      <c r="A96" s="2">
        <v>95</v>
      </c>
      <c r="B96" s="37"/>
      <c r="C96" s="282">
        <v>103</v>
      </c>
      <c r="D96" s="288" t="s">
        <v>3503</v>
      </c>
      <c r="E96" s="288" t="s">
        <v>3499</v>
      </c>
      <c r="F96" s="171" t="str">
        <f t="shared" si="15"/>
        <v>1030601</v>
      </c>
      <c r="G96" s="171" t="str">
        <f t="shared" si="16"/>
        <v>CHEMINS FER PROVENCE</v>
      </c>
      <c r="H96" s="171" t="str">
        <f t="shared" si="17"/>
        <v>06</v>
      </c>
      <c r="I96" s="171" t="str">
        <f t="shared" si="18"/>
        <v xml:space="preserve">HOm ROLLING STOCK KITS </v>
      </c>
      <c r="J96" s="171">
        <f t="shared" si="19"/>
        <v>0</v>
      </c>
      <c r="K96" s="31">
        <f t="shared" si="20"/>
        <v>0</v>
      </c>
      <c r="L96" s="192"/>
      <c r="M96" s="187"/>
      <c r="N96" s="187"/>
      <c r="O96" s="187"/>
      <c r="P96" s="187"/>
      <c r="Q96" s="187"/>
      <c r="R96" s="38" t="s">
        <v>3018</v>
      </c>
      <c r="S96" s="21">
        <v>1</v>
      </c>
      <c r="T96" s="39" t="s">
        <v>885</v>
      </c>
      <c r="U96" s="39" t="s">
        <v>3027</v>
      </c>
      <c r="V96" s="39" t="s">
        <v>3028</v>
      </c>
      <c r="W96" s="39" t="s">
        <v>3029</v>
      </c>
      <c r="X96" s="40" t="s">
        <v>3030</v>
      </c>
      <c r="Y96" s="40" t="s">
        <v>3031</v>
      </c>
      <c r="Z96" s="280">
        <f t="shared" si="21"/>
        <v>241.66666666666669</v>
      </c>
      <c r="AA96" s="42">
        <v>290</v>
      </c>
      <c r="AB96" s="70"/>
      <c r="AC96" s="70"/>
      <c r="AD96" s="163"/>
      <c r="AE96" s="152"/>
      <c r="AF96" s="156"/>
      <c r="AG96" s="159">
        <v>1</v>
      </c>
      <c r="AH96" s="137">
        <v>1</v>
      </c>
      <c r="AI96" s="136"/>
      <c r="AJ96" s="136"/>
      <c r="AK96" s="136">
        <v>1</v>
      </c>
      <c r="AL96" s="140"/>
      <c r="AM96" s="144"/>
      <c r="AN96" s="136">
        <v>1</v>
      </c>
      <c r="AO96" s="144"/>
      <c r="AP96" s="144"/>
      <c r="AQ96" s="2" t="str">
        <f t="shared" si="22"/>
        <v/>
      </c>
      <c r="AR96" s="2" t="str">
        <f t="shared" si="23"/>
        <v/>
      </c>
      <c r="AS96" s="2" t="str">
        <f t="shared" si="24"/>
        <v/>
      </c>
      <c r="AT96" s="2" t="str">
        <f t="shared" si="25"/>
        <v/>
      </c>
      <c r="AU96" s="2" t="str">
        <f t="shared" si="26"/>
        <v/>
      </c>
      <c r="AV96" s="2" t="str">
        <f t="shared" si="27"/>
        <v/>
      </c>
      <c r="AW96" s="183" t="str">
        <f t="shared" si="29"/>
        <v/>
      </c>
      <c r="AX96" s="183" t="str">
        <f t="shared" si="28"/>
        <v xml:space="preserve">CHEMINS FER PROVENCE,06,HOm ROLLING STOCK KITS </v>
      </c>
    </row>
    <row r="97" spans="1:50" ht="68" customHeight="1">
      <c r="A97" s="1">
        <v>96</v>
      </c>
      <c r="B97" s="8">
        <v>360</v>
      </c>
      <c r="C97" s="282">
        <v>103</v>
      </c>
      <c r="D97" s="288" t="s">
        <v>3538</v>
      </c>
      <c r="E97" s="288"/>
      <c r="F97" s="171" t="str">
        <f t="shared" si="15"/>
        <v>10309</v>
      </c>
      <c r="G97" s="171" t="str">
        <f t="shared" si="16"/>
        <v>CHEMINS FER PROVENCE</v>
      </c>
      <c r="H97" s="171" t="str">
        <f t="shared" si="17"/>
        <v>09</v>
      </c>
      <c r="I97" s="171" t="str">
        <f t="shared" si="18"/>
        <v/>
      </c>
      <c r="J97" s="171">
        <f t="shared" si="19"/>
        <v>34</v>
      </c>
      <c r="K97" s="31">
        <f t="shared" si="20"/>
        <v>0</v>
      </c>
      <c r="L97" s="192" t="s">
        <v>3499</v>
      </c>
      <c r="M97" s="192" t="s">
        <v>3510</v>
      </c>
      <c r="N97" s="192" t="s">
        <v>3500</v>
      </c>
      <c r="O97" s="192" t="s">
        <v>3501</v>
      </c>
      <c r="P97" s="195"/>
      <c r="Q97" s="195"/>
      <c r="R97" s="25" t="s">
        <v>433</v>
      </c>
      <c r="S97" s="21">
        <v>1</v>
      </c>
      <c r="T97" s="16" t="s">
        <v>2184</v>
      </c>
      <c r="U97" s="16" t="s">
        <v>1491</v>
      </c>
      <c r="V97" s="16" t="s">
        <v>90</v>
      </c>
      <c r="W97" s="16" t="s">
        <v>1495</v>
      </c>
      <c r="X97" s="11" t="s">
        <v>143</v>
      </c>
      <c r="Y97" s="11" t="s">
        <v>1908</v>
      </c>
      <c r="Z97" s="280">
        <f t="shared" si="21"/>
        <v>145.83333333333334</v>
      </c>
      <c r="AA97" s="14">
        <v>175</v>
      </c>
      <c r="AB97" s="146">
        <v>87</v>
      </c>
      <c r="AC97" s="146"/>
      <c r="AD97" s="127">
        <v>3</v>
      </c>
      <c r="AE97" s="152"/>
      <c r="AF97" s="156"/>
      <c r="AG97" s="159">
        <v>1</v>
      </c>
      <c r="AH97" s="137">
        <v>1</v>
      </c>
      <c r="AI97" s="136"/>
      <c r="AJ97" s="136"/>
      <c r="AK97" s="136">
        <v>1</v>
      </c>
      <c r="AL97" s="140"/>
      <c r="AM97" s="144"/>
      <c r="AN97" s="136">
        <v>1</v>
      </c>
      <c r="AO97" s="144"/>
      <c r="AP97" s="144"/>
      <c r="AQ97" s="2" t="str">
        <f t="shared" si="22"/>
        <v>http://www.aubertrain.com/shop/img-put/prod/103/360-01-01.jpg</v>
      </c>
      <c r="AR97" s="2" t="str">
        <f t="shared" si="23"/>
        <v>,http://www.aubertrain.com/shop/img-put/prod/103/360-01-02.jpg</v>
      </c>
      <c r="AS97" s="2" t="str">
        <f t="shared" si="24"/>
        <v>,http://www.aubertrain.com/shop/img-put/prod/103/360-01-03.jpg</v>
      </c>
      <c r="AT97" s="2" t="str">
        <f t="shared" si="25"/>
        <v>,http://www.aubertrain.com/shop/img-put/prod/103/360-01-04.jpg</v>
      </c>
      <c r="AU97" s="2" t="str">
        <f t="shared" si="26"/>
        <v/>
      </c>
      <c r="AV97" s="2" t="str">
        <f t="shared" si="27"/>
        <v/>
      </c>
      <c r="AW97" s="183" t="str">
        <f t="shared" si="29"/>
        <v>http://www.aubertrain.com/shop/img-put/prod/103/360-01-01.jpg,http://www.aubertrain.com/shop/img-put/prod/103/360-01-02.jpg,http://www.aubertrain.com/shop/img-put/prod/103/360-01-03.jpg,http://www.aubertrain.com/shop/img-put/prod/103/360-01-04.jpg</v>
      </c>
      <c r="AX97" s="183" t="str">
        <f t="shared" si="28"/>
        <v>CHEMINS FER PROVENCE,09</v>
      </c>
    </row>
    <row r="98" spans="1:50" ht="68" customHeight="1">
      <c r="A98" s="2">
        <v>97</v>
      </c>
      <c r="B98" s="8"/>
      <c r="C98" s="282">
        <v>103</v>
      </c>
      <c r="D98" s="288" t="s">
        <v>3538</v>
      </c>
      <c r="E98" s="288"/>
      <c r="F98" s="171" t="str">
        <f t="shared" si="15"/>
        <v>10309</v>
      </c>
      <c r="G98" s="171" t="str">
        <f t="shared" si="16"/>
        <v>CHEMINS FER PROVENCE</v>
      </c>
      <c r="H98" s="171" t="str">
        <f t="shared" si="17"/>
        <v>09</v>
      </c>
      <c r="I98" s="171" t="str">
        <f t="shared" si="18"/>
        <v/>
      </c>
      <c r="J98" s="171">
        <f t="shared" si="19"/>
        <v>34</v>
      </c>
      <c r="K98" s="31">
        <f t="shared" si="20"/>
        <v>0</v>
      </c>
      <c r="L98" s="192" t="s">
        <v>3499</v>
      </c>
      <c r="M98" s="192" t="s">
        <v>3510</v>
      </c>
      <c r="N98" s="192" t="s">
        <v>3500</v>
      </c>
      <c r="O98" s="192" t="s">
        <v>3501</v>
      </c>
      <c r="P98" s="192" t="s">
        <v>3502</v>
      </c>
      <c r="Q98" s="88"/>
      <c r="R98" s="25" t="s">
        <v>434</v>
      </c>
      <c r="S98" s="21">
        <v>1</v>
      </c>
      <c r="T98" s="16" t="s">
        <v>2185</v>
      </c>
      <c r="U98" s="16" t="s">
        <v>1492</v>
      </c>
      <c r="V98" s="16" t="s">
        <v>89</v>
      </c>
      <c r="W98" s="16" t="s">
        <v>1496</v>
      </c>
      <c r="X98" s="11" t="s">
        <v>142</v>
      </c>
      <c r="Y98" s="11" t="s">
        <v>1909</v>
      </c>
      <c r="Z98" s="280">
        <f t="shared" si="21"/>
        <v>179.16666666666669</v>
      </c>
      <c r="AA98" s="12">
        <v>215</v>
      </c>
      <c r="AB98" s="145">
        <v>106</v>
      </c>
      <c r="AC98" s="145"/>
      <c r="AD98" s="127">
        <v>3</v>
      </c>
      <c r="AE98" s="152"/>
      <c r="AF98" s="156"/>
      <c r="AG98" s="159">
        <v>1</v>
      </c>
      <c r="AH98" s="137">
        <v>1</v>
      </c>
      <c r="AI98" s="136"/>
      <c r="AJ98" s="136"/>
      <c r="AK98" s="136">
        <v>1</v>
      </c>
      <c r="AL98" s="140"/>
      <c r="AM98" s="144"/>
      <c r="AN98" s="136">
        <v>1</v>
      </c>
      <c r="AO98" s="144"/>
      <c r="AP98" s="144"/>
      <c r="AQ98" s="2" t="str">
        <f t="shared" si="22"/>
        <v>http://www.aubertrain.com/shop/img-put/prod/103/360-02-01.jpg</v>
      </c>
      <c r="AR98" s="2" t="str">
        <f t="shared" si="23"/>
        <v>,http://www.aubertrain.com/shop/img-put/prod/103/360-02-02.jpg</v>
      </c>
      <c r="AS98" s="2" t="str">
        <f t="shared" si="24"/>
        <v>,http://www.aubertrain.com/shop/img-put/prod/103/360-02-03.jpg</v>
      </c>
      <c r="AT98" s="2" t="str">
        <f t="shared" si="25"/>
        <v>,http://www.aubertrain.com/shop/img-put/prod/103/360-02-04.jpg</v>
      </c>
      <c r="AU98" s="2" t="str">
        <f t="shared" si="26"/>
        <v>,http://www.aubertrain.com/shop/img-put/prod/103/360-02-05.jpg</v>
      </c>
      <c r="AV98" s="2" t="str">
        <f t="shared" si="27"/>
        <v/>
      </c>
      <c r="AW98" s="183" t="str">
        <f t="shared" si="29"/>
        <v>http://www.aubertrain.com/shop/img-put/prod/103/360-02-01.jpg,http://www.aubertrain.com/shop/img-put/prod/103/360-02-02.jpg,http://www.aubertrain.com/shop/img-put/prod/103/360-02-03.jpg,http://www.aubertrain.com/shop/img-put/prod/103/360-02-04.jpg,http://www.aubertrain.com/shop/img-put/prod/103/360-02-05.jpg</v>
      </c>
      <c r="AX98" s="183" t="str">
        <f t="shared" si="28"/>
        <v>CHEMINS FER PROVENCE,09</v>
      </c>
    </row>
    <row r="99" spans="1:50" ht="68" customHeight="1">
      <c r="A99" s="1">
        <v>98</v>
      </c>
      <c r="B99" s="8"/>
      <c r="C99" s="282">
        <v>103</v>
      </c>
      <c r="D99" s="288" t="s">
        <v>3538</v>
      </c>
      <c r="E99" s="288"/>
      <c r="F99" s="171" t="str">
        <f t="shared" si="15"/>
        <v>10309</v>
      </c>
      <c r="G99" s="171" t="str">
        <f t="shared" si="16"/>
        <v>CHEMINS FER PROVENCE</v>
      </c>
      <c r="H99" s="171" t="str">
        <f t="shared" si="17"/>
        <v>09</v>
      </c>
      <c r="I99" s="171" t="str">
        <f t="shared" si="18"/>
        <v/>
      </c>
      <c r="J99" s="171">
        <f t="shared" si="19"/>
        <v>34</v>
      </c>
      <c r="K99" s="31">
        <f t="shared" si="20"/>
        <v>0</v>
      </c>
      <c r="L99" s="192" t="s">
        <v>3499</v>
      </c>
      <c r="M99" s="192" t="s">
        <v>3510</v>
      </c>
      <c r="N99" s="192" t="s">
        <v>3500</v>
      </c>
      <c r="O99" s="192" t="s">
        <v>3501</v>
      </c>
      <c r="P99" s="88"/>
      <c r="Q99" s="88"/>
      <c r="R99" s="25" t="s">
        <v>435</v>
      </c>
      <c r="S99" s="21">
        <v>1</v>
      </c>
      <c r="T99" s="16" t="s">
        <v>2186</v>
      </c>
      <c r="U99" s="16" t="s">
        <v>1493</v>
      </c>
      <c r="V99" s="16" t="s">
        <v>88</v>
      </c>
      <c r="W99" s="16" t="s">
        <v>1497</v>
      </c>
      <c r="X99" s="11" t="s">
        <v>144</v>
      </c>
      <c r="Y99" s="11" t="s">
        <v>1910</v>
      </c>
      <c r="Z99" s="280">
        <f t="shared" si="21"/>
        <v>175</v>
      </c>
      <c r="AA99" s="12">
        <v>210</v>
      </c>
      <c r="AB99" s="145">
        <v>102</v>
      </c>
      <c r="AC99" s="145"/>
      <c r="AD99" s="127">
        <v>3</v>
      </c>
      <c r="AE99" s="152"/>
      <c r="AF99" s="156"/>
      <c r="AG99" s="159">
        <v>1</v>
      </c>
      <c r="AH99" s="137">
        <v>1</v>
      </c>
      <c r="AI99" s="136">
        <v>1</v>
      </c>
      <c r="AJ99" s="136"/>
      <c r="AK99" s="136">
        <v>1</v>
      </c>
      <c r="AL99" s="140"/>
      <c r="AM99" s="144"/>
      <c r="AN99" s="136">
        <v>1</v>
      </c>
      <c r="AO99" s="144"/>
      <c r="AP99" s="144"/>
      <c r="AQ99" s="2" t="str">
        <f t="shared" si="22"/>
        <v>http://www.aubertrain.com/shop/img-put/prod/103/360-03-01.jpg</v>
      </c>
      <c r="AR99" s="2" t="str">
        <f t="shared" si="23"/>
        <v>,http://www.aubertrain.com/shop/img-put/prod/103/360-03-02.jpg</v>
      </c>
      <c r="AS99" s="2" t="str">
        <f t="shared" si="24"/>
        <v>,http://www.aubertrain.com/shop/img-put/prod/103/360-03-03.jpg</v>
      </c>
      <c r="AT99" s="2" t="str">
        <f t="shared" si="25"/>
        <v>,http://www.aubertrain.com/shop/img-put/prod/103/360-03-04.jpg</v>
      </c>
      <c r="AU99" s="2" t="str">
        <f t="shared" si="26"/>
        <v/>
      </c>
      <c r="AV99" s="2" t="str">
        <f t="shared" si="27"/>
        <v/>
      </c>
      <c r="AW99" s="183" t="str">
        <f t="shared" si="29"/>
        <v>http://www.aubertrain.com/shop/img-put/prod/103/360-03-01.jpg,http://www.aubertrain.com/shop/img-put/prod/103/360-03-02.jpg,http://www.aubertrain.com/shop/img-put/prod/103/360-03-03.jpg,http://www.aubertrain.com/shop/img-put/prod/103/360-03-04.jpg</v>
      </c>
      <c r="AX99" s="183" t="str">
        <f t="shared" si="28"/>
        <v>CHEMINS FER PROVENCE,09</v>
      </c>
    </row>
    <row r="100" spans="1:50" ht="68" customHeight="1">
      <c r="A100" s="2">
        <v>99</v>
      </c>
      <c r="B100" s="8"/>
      <c r="C100" s="282">
        <v>103</v>
      </c>
      <c r="D100" s="288" t="s">
        <v>3538</v>
      </c>
      <c r="E100" s="288"/>
      <c r="F100" s="171" t="str">
        <f t="shared" si="15"/>
        <v>10309</v>
      </c>
      <c r="G100" s="171" t="str">
        <f t="shared" si="16"/>
        <v>CHEMINS FER PROVENCE</v>
      </c>
      <c r="H100" s="171" t="str">
        <f t="shared" si="17"/>
        <v>09</v>
      </c>
      <c r="I100" s="171" t="str">
        <f t="shared" si="18"/>
        <v/>
      </c>
      <c r="J100" s="171">
        <f t="shared" si="19"/>
        <v>34</v>
      </c>
      <c r="K100" s="31">
        <f t="shared" si="20"/>
        <v>0</v>
      </c>
      <c r="L100" s="192" t="s">
        <v>3499</v>
      </c>
      <c r="M100" s="192" t="s">
        <v>3510</v>
      </c>
      <c r="N100" s="192" t="s">
        <v>3500</v>
      </c>
      <c r="O100" s="192" t="s">
        <v>3501</v>
      </c>
      <c r="P100" s="192" t="s">
        <v>3502</v>
      </c>
      <c r="Q100" s="88"/>
      <c r="R100" s="25" t="s">
        <v>436</v>
      </c>
      <c r="S100" s="21">
        <v>1</v>
      </c>
      <c r="T100" s="16" t="s">
        <v>2187</v>
      </c>
      <c r="U100" s="16" t="s">
        <v>1494</v>
      </c>
      <c r="V100" s="16" t="s">
        <v>87</v>
      </c>
      <c r="W100" s="16" t="s">
        <v>1498</v>
      </c>
      <c r="X100" s="11" t="s">
        <v>141</v>
      </c>
      <c r="Y100" s="11" t="s">
        <v>1911</v>
      </c>
      <c r="Z100" s="280">
        <f t="shared" si="21"/>
        <v>200</v>
      </c>
      <c r="AA100" s="12">
        <v>240</v>
      </c>
      <c r="AB100" s="145">
        <v>115</v>
      </c>
      <c r="AC100" s="145"/>
      <c r="AD100" s="127">
        <v>2</v>
      </c>
      <c r="AE100" s="152"/>
      <c r="AF100" s="156"/>
      <c r="AG100" s="159">
        <v>1</v>
      </c>
      <c r="AH100" s="137">
        <v>1</v>
      </c>
      <c r="AI100" s="136">
        <v>1</v>
      </c>
      <c r="AJ100" s="136"/>
      <c r="AK100" s="136">
        <v>1</v>
      </c>
      <c r="AL100" s="140"/>
      <c r="AM100" s="144"/>
      <c r="AN100" s="136">
        <v>1</v>
      </c>
      <c r="AO100" s="144"/>
      <c r="AP100" s="144"/>
      <c r="AQ100" s="2" t="str">
        <f t="shared" si="22"/>
        <v>http://www.aubertrain.com/shop/img-put/prod/103/360-04-01.jpg</v>
      </c>
      <c r="AR100" s="2" t="str">
        <f t="shared" si="23"/>
        <v>,http://www.aubertrain.com/shop/img-put/prod/103/360-04-02.jpg</v>
      </c>
      <c r="AS100" s="2" t="str">
        <f t="shared" si="24"/>
        <v>,http://www.aubertrain.com/shop/img-put/prod/103/360-04-03.jpg</v>
      </c>
      <c r="AT100" s="2" t="str">
        <f t="shared" si="25"/>
        <v>,http://www.aubertrain.com/shop/img-put/prod/103/360-04-04.jpg</v>
      </c>
      <c r="AU100" s="2" t="str">
        <f t="shared" si="26"/>
        <v>,http://www.aubertrain.com/shop/img-put/prod/103/360-04-05.jpg</v>
      </c>
      <c r="AV100" s="2" t="str">
        <f t="shared" si="27"/>
        <v/>
      </c>
      <c r="AW100" s="183" t="str">
        <f t="shared" si="29"/>
        <v>http://www.aubertrain.com/shop/img-put/prod/103/360-04-01.jpg,http://www.aubertrain.com/shop/img-put/prod/103/360-04-02.jpg,http://www.aubertrain.com/shop/img-put/prod/103/360-04-03.jpg,http://www.aubertrain.com/shop/img-put/prod/103/360-04-04.jpg,http://www.aubertrain.com/shop/img-put/prod/103/360-04-05.jpg</v>
      </c>
      <c r="AX100" s="183" t="str">
        <f t="shared" si="28"/>
        <v>CHEMINS FER PROVENCE,09</v>
      </c>
    </row>
    <row r="101" spans="1:50" ht="68" customHeight="1">
      <c r="A101" s="1">
        <v>100</v>
      </c>
      <c r="B101" s="8"/>
      <c r="C101" s="282">
        <v>103</v>
      </c>
      <c r="D101" s="288" t="s">
        <v>3538</v>
      </c>
      <c r="E101" s="288"/>
      <c r="F101" s="171" t="str">
        <f t="shared" si="15"/>
        <v>10309</v>
      </c>
      <c r="G101" s="171" t="str">
        <f t="shared" si="16"/>
        <v>CHEMINS FER PROVENCE</v>
      </c>
      <c r="H101" s="171" t="str">
        <f t="shared" si="17"/>
        <v>09</v>
      </c>
      <c r="I101" s="171" t="str">
        <f t="shared" si="18"/>
        <v/>
      </c>
      <c r="J101" s="171">
        <f t="shared" si="19"/>
        <v>34</v>
      </c>
      <c r="K101" s="31">
        <f t="shared" si="20"/>
        <v>0</v>
      </c>
      <c r="L101" s="192" t="s">
        <v>3499</v>
      </c>
      <c r="M101" s="192"/>
      <c r="N101" s="88"/>
      <c r="O101" s="88"/>
      <c r="P101" s="88"/>
      <c r="Q101" s="88"/>
      <c r="R101" s="25" t="s">
        <v>437</v>
      </c>
      <c r="S101" s="21">
        <v>1</v>
      </c>
      <c r="T101" s="16" t="s">
        <v>329</v>
      </c>
      <c r="U101" s="16" t="s">
        <v>1500</v>
      </c>
      <c r="V101" s="16" t="s">
        <v>1283</v>
      </c>
      <c r="W101" s="16" t="s">
        <v>1506</v>
      </c>
      <c r="X101" s="11" t="s">
        <v>176</v>
      </c>
      <c r="Y101" s="11" t="s">
        <v>218</v>
      </c>
      <c r="Z101" s="280">
        <f t="shared" si="21"/>
        <v>37.5</v>
      </c>
      <c r="AA101" s="12">
        <v>45</v>
      </c>
      <c r="AB101" s="256"/>
      <c r="AC101" s="145"/>
      <c r="AD101" s="127"/>
      <c r="AE101" s="152"/>
      <c r="AF101" s="156"/>
      <c r="AG101" s="159">
        <v>1</v>
      </c>
      <c r="AH101" s="137">
        <v>1</v>
      </c>
      <c r="AI101" s="136">
        <v>1</v>
      </c>
      <c r="AJ101" s="136"/>
      <c r="AK101" s="136">
        <v>1</v>
      </c>
      <c r="AL101" s="140"/>
      <c r="AM101" s="144"/>
      <c r="AN101" s="144"/>
      <c r="AO101" s="144"/>
      <c r="AP101" s="144"/>
      <c r="AQ101" s="2" t="str">
        <f t="shared" si="22"/>
        <v>http://www.aubertrain.com/shop/img-put/prod/103/360-05-01.jpg</v>
      </c>
      <c r="AR101" s="2" t="str">
        <f t="shared" si="23"/>
        <v/>
      </c>
      <c r="AS101" s="2" t="str">
        <f t="shared" si="24"/>
        <v/>
      </c>
      <c r="AT101" s="2" t="str">
        <f t="shared" si="25"/>
        <v/>
      </c>
      <c r="AU101" s="2" t="str">
        <f t="shared" si="26"/>
        <v/>
      </c>
      <c r="AV101" s="2" t="str">
        <f t="shared" si="27"/>
        <v/>
      </c>
      <c r="AW101" s="183" t="str">
        <f t="shared" si="29"/>
        <v>http://www.aubertrain.com/shop/img-put/prod/103/360-05-01.jpg</v>
      </c>
      <c r="AX101" s="183" t="str">
        <f t="shared" si="28"/>
        <v>CHEMINS FER PROVENCE,09</v>
      </c>
    </row>
    <row r="102" spans="1:50" ht="68" customHeight="1">
      <c r="A102" s="2">
        <v>101</v>
      </c>
      <c r="B102" s="8"/>
      <c r="C102" s="282">
        <v>103</v>
      </c>
      <c r="D102" s="288" t="s">
        <v>3538</v>
      </c>
      <c r="E102" s="288"/>
      <c r="F102" s="171" t="str">
        <f t="shared" si="15"/>
        <v>10309</v>
      </c>
      <c r="G102" s="171" t="str">
        <f t="shared" si="16"/>
        <v>CHEMINS FER PROVENCE</v>
      </c>
      <c r="H102" s="171" t="str">
        <f t="shared" si="17"/>
        <v>09</v>
      </c>
      <c r="I102" s="171" t="str">
        <f t="shared" si="18"/>
        <v/>
      </c>
      <c r="J102" s="171">
        <f t="shared" si="19"/>
        <v>34</v>
      </c>
      <c r="K102" s="31">
        <f t="shared" si="20"/>
        <v>0</v>
      </c>
      <c r="L102" s="192" t="s">
        <v>3499</v>
      </c>
      <c r="M102" s="192" t="s">
        <v>3510</v>
      </c>
      <c r="N102" s="192" t="s">
        <v>3500</v>
      </c>
      <c r="O102" s="88"/>
      <c r="P102" s="88"/>
      <c r="Q102" s="88"/>
      <c r="R102" s="25" t="s">
        <v>438</v>
      </c>
      <c r="S102" s="21">
        <v>1</v>
      </c>
      <c r="T102" s="16" t="s">
        <v>330</v>
      </c>
      <c r="U102" s="16" t="s">
        <v>1499</v>
      </c>
      <c r="V102" s="16" t="s">
        <v>1284</v>
      </c>
      <c r="W102" s="16" t="s">
        <v>1507</v>
      </c>
      <c r="X102" s="11" t="s">
        <v>175</v>
      </c>
      <c r="Y102" s="11" t="s">
        <v>140</v>
      </c>
      <c r="Z102" s="280">
        <f t="shared" si="21"/>
        <v>33.333333333333336</v>
      </c>
      <c r="AA102" s="12">
        <v>40</v>
      </c>
      <c r="AB102" s="145">
        <v>14</v>
      </c>
      <c r="AC102" s="145"/>
      <c r="AD102" s="127">
        <v>10</v>
      </c>
      <c r="AE102" s="152"/>
      <c r="AF102" s="156"/>
      <c r="AG102" s="159">
        <v>1</v>
      </c>
      <c r="AH102" s="137">
        <v>1</v>
      </c>
      <c r="AI102" s="136">
        <v>1</v>
      </c>
      <c r="AJ102" s="136"/>
      <c r="AK102" s="136">
        <v>1</v>
      </c>
      <c r="AL102" s="140"/>
      <c r="AM102" s="144"/>
      <c r="AN102" s="144"/>
      <c r="AO102" s="144"/>
      <c r="AP102" s="144"/>
      <c r="AQ102" s="2" t="str">
        <f t="shared" si="22"/>
        <v>http://www.aubertrain.com/shop/img-put/prod/103/360-06-01.jpg</v>
      </c>
      <c r="AR102" s="2" t="str">
        <f t="shared" si="23"/>
        <v>,http://www.aubertrain.com/shop/img-put/prod/103/360-06-02.jpg</v>
      </c>
      <c r="AS102" s="2" t="str">
        <f t="shared" si="24"/>
        <v>,http://www.aubertrain.com/shop/img-put/prod/103/360-06-03.jpg</v>
      </c>
      <c r="AT102" s="2" t="str">
        <f t="shared" si="25"/>
        <v/>
      </c>
      <c r="AU102" s="2" t="str">
        <f t="shared" si="26"/>
        <v/>
      </c>
      <c r="AV102" s="2" t="str">
        <f t="shared" si="27"/>
        <v/>
      </c>
      <c r="AW102" s="183" t="str">
        <f t="shared" si="29"/>
        <v>http://www.aubertrain.com/shop/img-put/prod/103/360-06-01.jpg,http://www.aubertrain.com/shop/img-put/prod/103/360-06-02.jpg,http://www.aubertrain.com/shop/img-put/prod/103/360-06-03.jpg</v>
      </c>
      <c r="AX102" s="183" t="str">
        <f t="shared" si="28"/>
        <v>CHEMINS FER PROVENCE,09</v>
      </c>
    </row>
    <row r="103" spans="1:50" ht="68" customHeight="1">
      <c r="A103" s="1">
        <v>102</v>
      </c>
      <c r="B103" s="8"/>
      <c r="C103" s="282">
        <v>103</v>
      </c>
      <c r="D103" s="288" t="s">
        <v>3538</v>
      </c>
      <c r="E103" s="288"/>
      <c r="F103" s="171" t="str">
        <f t="shared" si="15"/>
        <v>10309</v>
      </c>
      <c r="G103" s="171" t="str">
        <f t="shared" si="16"/>
        <v>CHEMINS FER PROVENCE</v>
      </c>
      <c r="H103" s="171" t="str">
        <f t="shared" si="17"/>
        <v>09</v>
      </c>
      <c r="I103" s="171" t="str">
        <f t="shared" si="18"/>
        <v/>
      </c>
      <c r="J103" s="171">
        <f t="shared" si="19"/>
        <v>34</v>
      </c>
      <c r="K103" s="31">
        <f t="shared" si="20"/>
        <v>0</v>
      </c>
      <c r="L103" s="192"/>
      <c r="M103" s="196"/>
      <c r="N103" s="196"/>
      <c r="O103" s="196"/>
      <c r="P103" s="196"/>
      <c r="Q103" s="196"/>
      <c r="R103" s="25" t="s">
        <v>439</v>
      </c>
      <c r="S103" s="21">
        <v>1</v>
      </c>
      <c r="T103" s="16" t="s">
        <v>85</v>
      </c>
      <c r="U103" s="16" t="s">
        <v>1501</v>
      </c>
      <c r="V103" s="16" t="s">
        <v>85</v>
      </c>
      <c r="W103" s="16" t="s">
        <v>1508</v>
      </c>
      <c r="X103" s="11" t="s">
        <v>174</v>
      </c>
      <c r="Y103" s="11" t="s">
        <v>1912</v>
      </c>
      <c r="Z103" s="280">
        <f t="shared" si="21"/>
        <v>20.833333333333336</v>
      </c>
      <c r="AA103" s="12">
        <v>25</v>
      </c>
      <c r="AB103" s="145"/>
      <c r="AC103" s="145"/>
      <c r="AD103" s="127"/>
      <c r="AE103" s="152"/>
      <c r="AF103" s="156"/>
      <c r="AG103" s="159">
        <v>1</v>
      </c>
      <c r="AH103" s="137">
        <v>1</v>
      </c>
      <c r="AI103" s="136">
        <v>1</v>
      </c>
      <c r="AJ103" s="136"/>
      <c r="AK103" s="136">
        <v>1</v>
      </c>
      <c r="AL103" s="140"/>
      <c r="AM103" s="144"/>
      <c r="AN103" s="144"/>
      <c r="AO103" s="144"/>
      <c r="AP103" s="144"/>
      <c r="AQ103" s="2" t="str">
        <f t="shared" si="22"/>
        <v/>
      </c>
      <c r="AR103" s="2" t="str">
        <f t="shared" si="23"/>
        <v/>
      </c>
      <c r="AS103" s="2" t="str">
        <f t="shared" si="24"/>
        <v/>
      </c>
      <c r="AT103" s="2" t="str">
        <f t="shared" si="25"/>
        <v/>
      </c>
      <c r="AU103" s="2" t="str">
        <f t="shared" si="26"/>
        <v/>
      </c>
      <c r="AV103" s="2" t="str">
        <f t="shared" si="27"/>
        <v/>
      </c>
      <c r="AW103" s="183" t="str">
        <f t="shared" si="29"/>
        <v/>
      </c>
      <c r="AX103" s="183" t="str">
        <f t="shared" si="28"/>
        <v>CHEMINS FER PROVENCE,09</v>
      </c>
    </row>
    <row r="104" spans="1:50" ht="68" customHeight="1">
      <c r="A104" s="2">
        <v>103</v>
      </c>
      <c r="B104" s="8"/>
      <c r="C104" s="282">
        <v>103</v>
      </c>
      <c r="D104" s="288" t="s">
        <v>3538</v>
      </c>
      <c r="E104" s="288"/>
      <c r="F104" s="171" t="str">
        <f t="shared" si="15"/>
        <v>10309</v>
      </c>
      <c r="G104" s="171" t="str">
        <f t="shared" si="16"/>
        <v>CHEMINS FER PROVENCE</v>
      </c>
      <c r="H104" s="171" t="str">
        <f t="shared" si="17"/>
        <v>09</v>
      </c>
      <c r="I104" s="171" t="str">
        <f t="shared" si="18"/>
        <v/>
      </c>
      <c r="J104" s="171">
        <f t="shared" si="19"/>
        <v>34</v>
      </c>
      <c r="K104" s="31">
        <f t="shared" si="20"/>
        <v>0</v>
      </c>
      <c r="L104" s="192" t="s">
        <v>3499</v>
      </c>
      <c r="M104" s="192" t="s">
        <v>3510</v>
      </c>
      <c r="N104" s="196"/>
      <c r="O104" s="196"/>
      <c r="P104" s="196"/>
      <c r="Q104" s="196"/>
      <c r="R104" s="25" t="s">
        <v>440</v>
      </c>
      <c r="S104" s="21">
        <v>1</v>
      </c>
      <c r="T104" s="16" t="s">
        <v>86</v>
      </c>
      <c r="U104" s="16" t="s">
        <v>1502</v>
      </c>
      <c r="V104" s="16" t="s">
        <v>1285</v>
      </c>
      <c r="W104" s="16" t="s">
        <v>1509</v>
      </c>
      <c r="X104" s="11" t="s">
        <v>145</v>
      </c>
      <c r="Y104" s="11" t="s">
        <v>219</v>
      </c>
      <c r="Z104" s="280">
        <f t="shared" si="21"/>
        <v>45.833333333333336</v>
      </c>
      <c r="AA104" s="12">
        <v>55</v>
      </c>
      <c r="AB104" s="145"/>
      <c r="AC104" s="145"/>
      <c r="AD104" s="127"/>
      <c r="AE104" s="152"/>
      <c r="AF104" s="156"/>
      <c r="AG104" s="159">
        <v>1</v>
      </c>
      <c r="AH104" s="137">
        <v>1</v>
      </c>
      <c r="AI104" s="136">
        <v>1</v>
      </c>
      <c r="AJ104" s="136"/>
      <c r="AK104" s="136">
        <v>1</v>
      </c>
      <c r="AL104" s="140"/>
      <c r="AM104" s="144"/>
      <c r="AN104" s="144"/>
      <c r="AO104" s="144"/>
      <c r="AP104" s="144"/>
      <c r="AQ104" s="2" t="str">
        <f t="shared" si="22"/>
        <v>http://www.aubertrain.com/shop/img-put/prod/103/360-08-01.jpg</v>
      </c>
      <c r="AR104" s="2" t="str">
        <f t="shared" si="23"/>
        <v>,http://www.aubertrain.com/shop/img-put/prod/103/360-08-02.jpg</v>
      </c>
      <c r="AS104" s="2" t="str">
        <f t="shared" si="24"/>
        <v/>
      </c>
      <c r="AT104" s="2" t="str">
        <f t="shared" si="25"/>
        <v/>
      </c>
      <c r="AU104" s="2" t="str">
        <f t="shared" si="26"/>
        <v/>
      </c>
      <c r="AV104" s="2" t="str">
        <f t="shared" si="27"/>
        <v/>
      </c>
      <c r="AW104" s="183" t="str">
        <f t="shared" si="29"/>
        <v>http://www.aubertrain.com/shop/img-put/prod/103/360-08-01.jpg,http://www.aubertrain.com/shop/img-put/prod/103/360-08-02.jpg</v>
      </c>
      <c r="AX104" s="183" t="str">
        <f t="shared" si="28"/>
        <v>CHEMINS FER PROVENCE,09</v>
      </c>
    </row>
    <row r="105" spans="1:50" ht="68" customHeight="1">
      <c r="A105" s="1">
        <v>104</v>
      </c>
      <c r="B105" s="8"/>
      <c r="C105" s="282">
        <v>103</v>
      </c>
      <c r="D105" s="288" t="s">
        <v>3538</v>
      </c>
      <c r="E105" s="288"/>
      <c r="F105" s="171" t="str">
        <f t="shared" si="15"/>
        <v>10309</v>
      </c>
      <c r="G105" s="171" t="str">
        <f t="shared" si="16"/>
        <v>CHEMINS FER PROVENCE</v>
      </c>
      <c r="H105" s="171" t="str">
        <f t="shared" si="17"/>
        <v>09</v>
      </c>
      <c r="I105" s="171" t="str">
        <f t="shared" si="18"/>
        <v/>
      </c>
      <c r="J105" s="171">
        <f t="shared" si="19"/>
        <v>34</v>
      </c>
      <c r="K105" s="31">
        <f t="shared" si="20"/>
        <v>0</v>
      </c>
      <c r="L105" s="192" t="s">
        <v>3499</v>
      </c>
      <c r="M105" s="192" t="s">
        <v>3510</v>
      </c>
      <c r="N105" s="192"/>
      <c r="O105" s="195"/>
      <c r="P105" s="195"/>
      <c r="Q105" s="195"/>
      <c r="R105" s="25" t="s">
        <v>2917</v>
      </c>
      <c r="S105" s="21">
        <v>1</v>
      </c>
      <c r="T105" s="16" t="s">
        <v>3042</v>
      </c>
      <c r="U105" s="16" t="s">
        <v>4288</v>
      </c>
      <c r="V105" s="16" t="s">
        <v>4286</v>
      </c>
      <c r="W105" s="16" t="s">
        <v>4288</v>
      </c>
      <c r="X105" s="11" t="s">
        <v>3044</v>
      </c>
      <c r="Y105" s="11" t="s">
        <v>3088</v>
      </c>
      <c r="Z105" s="280">
        <f t="shared" si="21"/>
        <v>62.5</v>
      </c>
      <c r="AA105" s="12">
        <v>75</v>
      </c>
      <c r="AB105" s="145">
        <v>30</v>
      </c>
      <c r="AC105" s="145"/>
      <c r="AD105" s="127">
        <v>5</v>
      </c>
      <c r="AE105" s="152"/>
      <c r="AF105" s="156"/>
      <c r="AG105" s="159">
        <v>1</v>
      </c>
      <c r="AH105" s="137">
        <v>1</v>
      </c>
      <c r="AI105" s="136">
        <v>1</v>
      </c>
      <c r="AJ105" s="136"/>
      <c r="AK105" s="136">
        <v>1</v>
      </c>
      <c r="AL105" s="140"/>
      <c r="AM105" s="144"/>
      <c r="AN105" s="144"/>
      <c r="AO105" s="144"/>
      <c r="AP105" s="144"/>
      <c r="AQ105" s="2" t="str">
        <f t="shared" si="22"/>
        <v>http://www.aubertrain.com/shop/img-put/prod/103/360-09-01.jpg</v>
      </c>
      <c r="AR105" s="2" t="str">
        <f t="shared" si="23"/>
        <v>,http://www.aubertrain.com/shop/img-put/prod/103/360-09-02.jpg</v>
      </c>
      <c r="AS105" s="2" t="str">
        <f t="shared" si="24"/>
        <v/>
      </c>
      <c r="AT105" s="2" t="str">
        <f t="shared" si="25"/>
        <v/>
      </c>
      <c r="AU105" s="2" t="str">
        <f t="shared" si="26"/>
        <v/>
      </c>
      <c r="AV105" s="2" t="str">
        <f t="shared" si="27"/>
        <v/>
      </c>
      <c r="AW105" s="183" t="str">
        <f t="shared" si="29"/>
        <v>http://www.aubertrain.com/shop/img-put/prod/103/360-09-01.jpg,http://www.aubertrain.com/shop/img-put/prod/103/360-09-02.jpg</v>
      </c>
      <c r="AX105" s="183" t="str">
        <f t="shared" si="28"/>
        <v>CHEMINS FER PROVENCE,09</v>
      </c>
    </row>
    <row r="106" spans="1:50" ht="68" customHeight="1">
      <c r="A106" s="2">
        <v>105</v>
      </c>
      <c r="B106" s="8"/>
      <c r="C106" s="282">
        <v>103</v>
      </c>
      <c r="D106" s="288" t="s">
        <v>3538</v>
      </c>
      <c r="E106" s="288"/>
      <c r="F106" s="171" t="str">
        <f t="shared" si="15"/>
        <v>10309</v>
      </c>
      <c r="G106" s="171" t="str">
        <f t="shared" si="16"/>
        <v>CHEMINS FER PROVENCE</v>
      </c>
      <c r="H106" s="171" t="str">
        <f t="shared" si="17"/>
        <v>09</v>
      </c>
      <c r="I106" s="171" t="str">
        <f t="shared" si="18"/>
        <v/>
      </c>
      <c r="J106" s="171">
        <f t="shared" si="19"/>
        <v>34</v>
      </c>
      <c r="K106" s="31">
        <f t="shared" si="20"/>
        <v>0</v>
      </c>
      <c r="L106" s="192" t="s">
        <v>3499</v>
      </c>
      <c r="M106" s="192" t="s">
        <v>3510</v>
      </c>
      <c r="N106" s="192" t="s">
        <v>3500</v>
      </c>
      <c r="O106" s="192" t="s">
        <v>3501</v>
      </c>
      <c r="P106" s="192" t="s">
        <v>3502</v>
      </c>
      <c r="Q106" s="192" t="s">
        <v>3503</v>
      </c>
      <c r="R106" s="25" t="s">
        <v>2918</v>
      </c>
      <c r="S106" s="21">
        <v>1</v>
      </c>
      <c r="T106" s="16" t="s">
        <v>3043</v>
      </c>
      <c r="U106" s="16" t="s">
        <v>4289</v>
      </c>
      <c r="V106" s="16" t="s">
        <v>4287</v>
      </c>
      <c r="W106" s="16" t="s">
        <v>4290</v>
      </c>
      <c r="X106" s="11" t="s">
        <v>3045</v>
      </c>
      <c r="Y106" s="11" t="s">
        <v>3046</v>
      </c>
      <c r="Z106" s="280">
        <f t="shared" si="21"/>
        <v>104.16666666666667</v>
      </c>
      <c r="AA106" s="12">
        <v>125</v>
      </c>
      <c r="AB106" s="145"/>
      <c r="AC106" s="145"/>
      <c r="AD106" s="127"/>
      <c r="AE106" s="152"/>
      <c r="AF106" s="156"/>
      <c r="AG106" s="159">
        <v>1</v>
      </c>
      <c r="AH106" s="137">
        <v>1</v>
      </c>
      <c r="AI106" s="136">
        <v>1</v>
      </c>
      <c r="AJ106" s="136"/>
      <c r="AK106" s="136">
        <v>1</v>
      </c>
      <c r="AL106" s="140"/>
      <c r="AM106" s="144"/>
      <c r="AN106" s="144"/>
      <c r="AO106" s="144"/>
      <c r="AP106" s="144"/>
      <c r="AQ106" s="2" t="str">
        <f t="shared" si="22"/>
        <v>http://www.aubertrain.com/shop/img-put/prod/103/360-10-01.jpg</v>
      </c>
      <c r="AR106" s="2" t="str">
        <f t="shared" si="23"/>
        <v>,http://www.aubertrain.com/shop/img-put/prod/103/360-10-02.jpg</v>
      </c>
      <c r="AS106" s="2" t="str">
        <f t="shared" si="24"/>
        <v>,http://www.aubertrain.com/shop/img-put/prod/103/360-10-03.jpg</v>
      </c>
      <c r="AT106" s="2" t="str">
        <f t="shared" si="25"/>
        <v>,http://www.aubertrain.com/shop/img-put/prod/103/360-10-04.jpg</v>
      </c>
      <c r="AU106" s="2" t="str">
        <f t="shared" si="26"/>
        <v>,http://www.aubertrain.com/shop/img-put/prod/103/360-10-05.jpg</v>
      </c>
      <c r="AV106" s="2" t="str">
        <f t="shared" si="27"/>
        <v>,http://www.aubertrain.com/shop/img-put/prod/103/360-10-06.jpg</v>
      </c>
      <c r="AW106" s="183" t="str">
        <f t="shared" si="29"/>
        <v>http://www.aubertrain.com/shop/img-put/prod/103/360-10-01.jpg,http://www.aubertrain.com/shop/img-put/prod/103/360-10-02.jpg,http://www.aubertrain.com/shop/img-put/prod/103/360-10-03.jpg,http://www.aubertrain.com/shop/img-put/prod/103/360-10-04.jpg,http://www.aubertrain.com/shop/img-put/prod/103/360-10-05.jpg,http://www.aubertrain.com/shop/img-put/prod/103/360-10-06.jpg</v>
      </c>
      <c r="AX106" s="183" t="str">
        <f t="shared" si="28"/>
        <v>CHEMINS FER PROVENCE,09</v>
      </c>
    </row>
    <row r="107" spans="1:50" ht="68" customHeight="1">
      <c r="A107" s="1">
        <v>106</v>
      </c>
      <c r="B107" s="8">
        <v>370</v>
      </c>
      <c r="C107" s="282">
        <v>103</v>
      </c>
      <c r="D107" s="288" t="s">
        <v>3538</v>
      </c>
      <c r="E107" s="288"/>
      <c r="F107" s="171" t="str">
        <f t="shared" si="15"/>
        <v>10309</v>
      </c>
      <c r="G107" s="171" t="str">
        <f t="shared" si="16"/>
        <v>CHEMINS FER PROVENCE</v>
      </c>
      <c r="H107" s="171" t="str">
        <f t="shared" si="17"/>
        <v>09</v>
      </c>
      <c r="I107" s="171" t="str">
        <f t="shared" si="18"/>
        <v/>
      </c>
      <c r="J107" s="171">
        <f t="shared" si="19"/>
        <v>34</v>
      </c>
      <c r="K107" s="31">
        <f t="shared" si="20"/>
        <v>0</v>
      </c>
      <c r="L107" s="192" t="s">
        <v>3499</v>
      </c>
      <c r="M107" s="195"/>
      <c r="N107" s="195"/>
      <c r="O107" s="195"/>
      <c r="P107" s="195"/>
      <c r="Q107" s="195"/>
      <c r="R107" s="25" t="s">
        <v>441</v>
      </c>
      <c r="S107" s="21">
        <v>1</v>
      </c>
      <c r="T107" s="16" t="s">
        <v>180</v>
      </c>
      <c r="U107" s="16" t="s">
        <v>1511</v>
      </c>
      <c r="V107" s="16" t="s">
        <v>1286</v>
      </c>
      <c r="W107" s="16" t="s">
        <v>1510</v>
      </c>
      <c r="X107" s="11" t="s">
        <v>309</v>
      </c>
      <c r="Y107" s="11" t="s">
        <v>311</v>
      </c>
      <c r="Z107" s="280">
        <f t="shared" si="21"/>
        <v>29.166666666666668</v>
      </c>
      <c r="AA107" s="12">
        <v>35</v>
      </c>
      <c r="AB107" s="145"/>
      <c r="AC107" s="145"/>
      <c r="AD107" s="127">
        <v>8</v>
      </c>
      <c r="AE107" s="152"/>
      <c r="AF107" s="156"/>
      <c r="AG107" s="159">
        <v>1</v>
      </c>
      <c r="AH107" s="137">
        <v>1</v>
      </c>
      <c r="AI107" s="136">
        <v>1</v>
      </c>
      <c r="AJ107" s="136"/>
      <c r="AK107" s="136">
        <v>1</v>
      </c>
      <c r="AL107" s="140"/>
      <c r="AM107" s="136">
        <v>1</v>
      </c>
      <c r="AN107" s="144"/>
      <c r="AO107" s="144"/>
      <c r="AP107" s="144"/>
      <c r="AQ107" s="2" t="str">
        <f t="shared" si="22"/>
        <v>http://www.aubertrain.com/shop/img-put/prod/103/370-01-01.jpg</v>
      </c>
      <c r="AR107" s="2" t="str">
        <f t="shared" si="23"/>
        <v/>
      </c>
      <c r="AS107" s="2" t="str">
        <f t="shared" si="24"/>
        <v/>
      </c>
      <c r="AT107" s="2" t="str">
        <f t="shared" si="25"/>
        <v/>
      </c>
      <c r="AU107" s="2" t="str">
        <f t="shared" si="26"/>
        <v/>
      </c>
      <c r="AV107" s="2" t="str">
        <f t="shared" si="27"/>
        <v/>
      </c>
      <c r="AW107" s="183" t="str">
        <f t="shared" si="29"/>
        <v>http://www.aubertrain.com/shop/img-put/prod/103/370-01-01.jpg</v>
      </c>
      <c r="AX107" s="183" t="str">
        <f t="shared" si="28"/>
        <v>CHEMINS FER PROVENCE,09</v>
      </c>
    </row>
    <row r="108" spans="1:50" ht="68" customHeight="1">
      <c r="A108" s="2">
        <v>107</v>
      </c>
      <c r="B108" s="8"/>
      <c r="C108" s="282">
        <v>103</v>
      </c>
      <c r="D108" s="288">
        <v>10</v>
      </c>
      <c r="E108" s="288"/>
      <c r="F108" s="171" t="str">
        <f t="shared" si="15"/>
        <v>10310</v>
      </c>
      <c r="G108" s="171" t="str">
        <f t="shared" si="16"/>
        <v>CHEMINS FER PROVENCE</v>
      </c>
      <c r="H108" s="171" t="str">
        <f t="shared" si="17"/>
        <v>10</v>
      </c>
      <c r="I108" s="171" t="str">
        <f t="shared" si="18"/>
        <v/>
      </c>
      <c r="J108" s="171">
        <f t="shared" si="19"/>
        <v>35</v>
      </c>
      <c r="K108" s="31">
        <f t="shared" si="20"/>
        <v>0</v>
      </c>
      <c r="L108" s="192" t="s">
        <v>3499</v>
      </c>
      <c r="M108" s="88"/>
      <c r="N108" s="88"/>
      <c r="O108" s="88"/>
      <c r="P108" s="88"/>
      <c r="Q108" s="88"/>
      <c r="R108" s="25" t="s">
        <v>442</v>
      </c>
      <c r="S108" s="21">
        <v>1</v>
      </c>
      <c r="T108" s="16" t="s">
        <v>310</v>
      </c>
      <c r="U108" s="16" t="s">
        <v>2751</v>
      </c>
      <c r="V108" s="16" t="s">
        <v>2828</v>
      </c>
      <c r="W108" s="16" t="s">
        <v>2829</v>
      </c>
      <c r="X108" s="11" t="s">
        <v>2827</v>
      </c>
      <c r="Y108" s="11" t="s">
        <v>2830</v>
      </c>
      <c r="Z108" s="280">
        <f t="shared" si="21"/>
        <v>6.666666666666667</v>
      </c>
      <c r="AA108" s="12">
        <v>8</v>
      </c>
      <c r="AB108" s="145">
        <v>2</v>
      </c>
      <c r="AC108" s="145"/>
      <c r="AD108" s="127">
        <v>20</v>
      </c>
      <c r="AE108" s="152"/>
      <c r="AF108" s="156"/>
      <c r="AG108" s="159">
        <v>1</v>
      </c>
      <c r="AH108" s="137"/>
      <c r="AI108" s="136">
        <v>1</v>
      </c>
      <c r="AJ108" s="136"/>
      <c r="AK108" s="136">
        <v>1</v>
      </c>
      <c r="AL108" s="140"/>
      <c r="AM108" s="144"/>
      <c r="AN108" s="144"/>
      <c r="AO108" s="144"/>
      <c r="AP108" s="144"/>
      <c r="AQ108" s="2" t="str">
        <f t="shared" si="22"/>
        <v>http://www.aubertrain.com/shop/img-put/prod/103/370-02-01.jpg</v>
      </c>
      <c r="AR108" s="2" t="str">
        <f t="shared" si="23"/>
        <v/>
      </c>
      <c r="AS108" s="2" t="str">
        <f t="shared" si="24"/>
        <v/>
      </c>
      <c r="AT108" s="2" t="str">
        <f t="shared" si="25"/>
        <v/>
      </c>
      <c r="AU108" s="2" t="str">
        <f t="shared" si="26"/>
        <v/>
      </c>
      <c r="AV108" s="2" t="str">
        <f t="shared" si="27"/>
        <v/>
      </c>
      <c r="AW108" s="183" t="str">
        <f t="shared" si="29"/>
        <v>http://www.aubertrain.com/shop/img-put/prod/103/370-02-01.jpg</v>
      </c>
      <c r="AX108" s="183" t="str">
        <f t="shared" si="28"/>
        <v>CHEMINS FER PROVENCE,10</v>
      </c>
    </row>
    <row r="109" spans="1:50" ht="68" customHeight="1">
      <c r="A109" s="1">
        <v>108</v>
      </c>
      <c r="B109" s="97"/>
      <c r="C109" s="282">
        <v>103</v>
      </c>
      <c r="D109" s="288">
        <v>10</v>
      </c>
      <c r="E109" s="288"/>
      <c r="F109" s="171" t="str">
        <f t="shared" si="15"/>
        <v>10310</v>
      </c>
      <c r="G109" s="171" t="str">
        <f t="shared" si="16"/>
        <v>CHEMINS FER PROVENCE</v>
      </c>
      <c r="H109" s="171" t="str">
        <f t="shared" si="17"/>
        <v>10</v>
      </c>
      <c r="I109" s="171" t="str">
        <f t="shared" si="18"/>
        <v/>
      </c>
      <c r="J109" s="171">
        <f t="shared" si="19"/>
        <v>35</v>
      </c>
      <c r="K109" s="31">
        <f t="shared" si="20"/>
        <v>0</v>
      </c>
      <c r="L109" s="192" t="s">
        <v>3499</v>
      </c>
      <c r="M109" s="88"/>
      <c r="N109" s="88"/>
      <c r="O109" s="88"/>
      <c r="P109" s="88"/>
      <c r="Q109" s="88"/>
      <c r="R109" s="25" t="s">
        <v>1324</v>
      </c>
      <c r="S109" s="21">
        <v>1</v>
      </c>
      <c r="T109" s="16" t="s">
        <v>1325</v>
      </c>
      <c r="U109" s="16" t="s">
        <v>1503</v>
      </c>
      <c r="V109" s="16" t="s">
        <v>2826</v>
      </c>
      <c r="W109" s="16" t="s">
        <v>1512</v>
      </c>
      <c r="X109" s="91" t="s">
        <v>2819</v>
      </c>
      <c r="Y109" s="91" t="s">
        <v>1515</v>
      </c>
      <c r="Z109" s="280">
        <f t="shared" si="21"/>
        <v>3.3333333333333335</v>
      </c>
      <c r="AA109" s="92">
        <v>4</v>
      </c>
      <c r="AB109" s="12">
        <v>1</v>
      </c>
      <c r="AC109" s="12"/>
      <c r="AD109" s="162">
        <v>20</v>
      </c>
      <c r="AE109" s="152"/>
      <c r="AF109" s="156"/>
      <c r="AG109" s="159">
        <v>1</v>
      </c>
      <c r="AH109" s="137"/>
      <c r="AI109" s="136">
        <v>1</v>
      </c>
      <c r="AJ109" s="136"/>
      <c r="AK109" s="136">
        <v>1</v>
      </c>
      <c r="AL109" s="140"/>
      <c r="AM109" s="144"/>
      <c r="AN109" s="144"/>
      <c r="AO109" s="144"/>
      <c r="AP109" s="144"/>
      <c r="AQ109" s="2" t="str">
        <f t="shared" si="22"/>
        <v>http://www.aubertrain.com/shop/img-put/prod/103/370-03-01.jpg</v>
      </c>
      <c r="AR109" s="2" t="str">
        <f t="shared" si="23"/>
        <v/>
      </c>
      <c r="AS109" s="2" t="str">
        <f t="shared" si="24"/>
        <v/>
      </c>
      <c r="AT109" s="2" t="str">
        <f t="shared" si="25"/>
        <v/>
      </c>
      <c r="AU109" s="2" t="str">
        <f t="shared" si="26"/>
        <v/>
      </c>
      <c r="AV109" s="2" t="str">
        <f t="shared" si="27"/>
        <v/>
      </c>
      <c r="AW109" s="183" t="str">
        <f t="shared" si="29"/>
        <v>http://www.aubertrain.com/shop/img-put/prod/103/370-03-01.jpg</v>
      </c>
      <c r="AX109" s="183" t="str">
        <f t="shared" si="28"/>
        <v>CHEMINS FER PROVENCE,10</v>
      </c>
    </row>
    <row r="110" spans="1:50" ht="68" customHeight="1">
      <c r="A110" s="2">
        <v>109</v>
      </c>
      <c r="B110" s="97"/>
      <c r="C110" s="282">
        <v>103</v>
      </c>
      <c r="D110" s="288">
        <v>10</v>
      </c>
      <c r="E110" s="288"/>
      <c r="F110" s="171" t="str">
        <f t="shared" si="15"/>
        <v>10310</v>
      </c>
      <c r="G110" s="171" t="str">
        <f t="shared" si="16"/>
        <v>CHEMINS FER PROVENCE</v>
      </c>
      <c r="H110" s="171" t="str">
        <f t="shared" si="17"/>
        <v>10</v>
      </c>
      <c r="I110" s="171" t="str">
        <f t="shared" si="18"/>
        <v/>
      </c>
      <c r="J110" s="171">
        <f t="shared" si="19"/>
        <v>35</v>
      </c>
      <c r="K110" s="31">
        <f t="shared" si="20"/>
        <v>0</v>
      </c>
      <c r="L110" s="192" t="s">
        <v>3499</v>
      </c>
      <c r="M110" s="88"/>
      <c r="N110" s="88"/>
      <c r="O110" s="88"/>
      <c r="P110" s="88"/>
      <c r="Q110" s="88"/>
      <c r="R110" s="25" t="s">
        <v>1326</v>
      </c>
      <c r="S110" s="21">
        <v>1</v>
      </c>
      <c r="T110" s="16" t="s">
        <v>2823</v>
      </c>
      <c r="U110" s="16" t="s">
        <v>1504</v>
      </c>
      <c r="V110" s="16" t="s">
        <v>2823</v>
      </c>
      <c r="W110" s="16" t="s">
        <v>1513</v>
      </c>
      <c r="X110" s="91" t="s">
        <v>2818</v>
      </c>
      <c r="Y110" s="91" t="s">
        <v>2820</v>
      </c>
      <c r="Z110" s="280">
        <f t="shared" si="21"/>
        <v>4.166666666666667</v>
      </c>
      <c r="AA110" s="92">
        <v>5</v>
      </c>
      <c r="AB110" s="12">
        <v>1</v>
      </c>
      <c r="AC110" s="12"/>
      <c r="AD110" s="162">
        <v>20</v>
      </c>
      <c r="AE110" s="152"/>
      <c r="AF110" s="156"/>
      <c r="AG110" s="159">
        <v>1</v>
      </c>
      <c r="AH110" s="137"/>
      <c r="AI110" s="136">
        <v>1</v>
      </c>
      <c r="AJ110" s="136"/>
      <c r="AK110" s="136">
        <v>1</v>
      </c>
      <c r="AL110" s="140"/>
      <c r="AM110" s="144"/>
      <c r="AN110" s="144"/>
      <c r="AO110" s="144"/>
      <c r="AP110" s="144"/>
      <c r="AQ110" s="2" t="str">
        <f t="shared" si="22"/>
        <v>http://www.aubertrain.com/shop/img-put/prod/103/370-04-01.jpg</v>
      </c>
      <c r="AR110" s="2" t="str">
        <f t="shared" si="23"/>
        <v/>
      </c>
      <c r="AS110" s="2" t="str">
        <f t="shared" si="24"/>
        <v/>
      </c>
      <c r="AT110" s="2" t="str">
        <f t="shared" si="25"/>
        <v/>
      </c>
      <c r="AU110" s="2" t="str">
        <f t="shared" si="26"/>
        <v/>
      </c>
      <c r="AV110" s="2" t="str">
        <f t="shared" si="27"/>
        <v/>
      </c>
      <c r="AW110" s="183" t="str">
        <f t="shared" si="29"/>
        <v>http://www.aubertrain.com/shop/img-put/prod/103/370-04-01.jpg</v>
      </c>
      <c r="AX110" s="183" t="str">
        <f t="shared" si="28"/>
        <v>CHEMINS FER PROVENCE,10</v>
      </c>
    </row>
    <row r="111" spans="1:50" ht="68" customHeight="1">
      <c r="A111" s="1">
        <v>110</v>
      </c>
      <c r="B111" s="97"/>
      <c r="C111" s="282">
        <v>103</v>
      </c>
      <c r="D111" s="288">
        <v>10</v>
      </c>
      <c r="E111" s="288"/>
      <c r="F111" s="171" t="str">
        <f t="shared" si="15"/>
        <v>10310</v>
      </c>
      <c r="G111" s="171" t="str">
        <f t="shared" si="16"/>
        <v>CHEMINS FER PROVENCE</v>
      </c>
      <c r="H111" s="171" t="str">
        <f t="shared" si="17"/>
        <v>10</v>
      </c>
      <c r="I111" s="171" t="str">
        <f t="shared" si="18"/>
        <v/>
      </c>
      <c r="J111" s="171">
        <f t="shared" si="19"/>
        <v>35</v>
      </c>
      <c r="K111" s="31">
        <f t="shared" si="20"/>
        <v>0</v>
      </c>
      <c r="L111" s="192" t="s">
        <v>3499</v>
      </c>
      <c r="M111" s="88"/>
      <c r="N111" s="88"/>
      <c r="O111" s="88"/>
      <c r="P111" s="88"/>
      <c r="Q111" s="88"/>
      <c r="R111" s="25" t="s">
        <v>1327</v>
      </c>
      <c r="S111" s="21">
        <v>1</v>
      </c>
      <c r="T111" s="16" t="s">
        <v>2824</v>
      </c>
      <c r="U111" s="16" t="s">
        <v>1505</v>
      </c>
      <c r="V111" s="16" t="s">
        <v>2824</v>
      </c>
      <c r="W111" s="16" t="s">
        <v>2822</v>
      </c>
      <c r="X111" s="91" t="s">
        <v>2821</v>
      </c>
      <c r="Y111" s="91" t="s">
        <v>1913</v>
      </c>
      <c r="Z111" s="280">
        <f t="shared" si="21"/>
        <v>3.3333333333333335</v>
      </c>
      <c r="AA111" s="92">
        <v>4</v>
      </c>
      <c r="AB111" s="12">
        <v>1</v>
      </c>
      <c r="AC111" s="12"/>
      <c r="AD111" s="162">
        <v>20</v>
      </c>
      <c r="AE111" s="152"/>
      <c r="AF111" s="156"/>
      <c r="AG111" s="159">
        <v>1</v>
      </c>
      <c r="AH111" s="137"/>
      <c r="AI111" s="136">
        <v>1</v>
      </c>
      <c r="AJ111" s="136"/>
      <c r="AK111" s="136">
        <v>1</v>
      </c>
      <c r="AL111" s="140"/>
      <c r="AM111" s="144"/>
      <c r="AN111" s="144"/>
      <c r="AO111" s="144"/>
      <c r="AP111" s="144"/>
      <c r="AQ111" s="2" t="str">
        <f t="shared" si="22"/>
        <v>http://www.aubertrain.com/shop/img-put/prod/103/370-05-01.jpg</v>
      </c>
      <c r="AR111" s="2" t="str">
        <f t="shared" si="23"/>
        <v/>
      </c>
      <c r="AS111" s="2" t="str">
        <f t="shared" si="24"/>
        <v/>
      </c>
      <c r="AT111" s="2" t="str">
        <f t="shared" si="25"/>
        <v/>
      </c>
      <c r="AU111" s="2" t="str">
        <f t="shared" si="26"/>
        <v/>
      </c>
      <c r="AV111" s="2" t="str">
        <f t="shared" si="27"/>
        <v/>
      </c>
      <c r="AW111" s="183" t="str">
        <f t="shared" si="29"/>
        <v>http://www.aubertrain.com/shop/img-put/prod/103/370-05-01.jpg</v>
      </c>
      <c r="AX111" s="183" t="str">
        <f t="shared" si="28"/>
        <v>CHEMINS FER PROVENCE,10</v>
      </c>
    </row>
    <row r="112" spans="1:50" ht="68" customHeight="1">
      <c r="A112" s="2">
        <v>111</v>
      </c>
      <c r="B112" s="97"/>
      <c r="C112" s="282">
        <v>103</v>
      </c>
      <c r="D112" s="288">
        <v>10</v>
      </c>
      <c r="E112" s="288"/>
      <c r="F112" s="171" t="str">
        <f t="shared" si="15"/>
        <v>10310</v>
      </c>
      <c r="G112" s="171" t="str">
        <f t="shared" si="16"/>
        <v>CHEMINS FER PROVENCE</v>
      </c>
      <c r="H112" s="171" t="str">
        <f t="shared" si="17"/>
        <v>10</v>
      </c>
      <c r="I112" s="171" t="str">
        <f t="shared" si="18"/>
        <v/>
      </c>
      <c r="J112" s="171">
        <f t="shared" si="19"/>
        <v>35</v>
      </c>
      <c r="K112" s="31">
        <f t="shared" si="20"/>
        <v>0</v>
      </c>
      <c r="L112" s="192" t="s">
        <v>3499</v>
      </c>
      <c r="M112" s="88"/>
      <c r="N112" s="88"/>
      <c r="O112" s="88"/>
      <c r="P112" s="88"/>
      <c r="Q112" s="88"/>
      <c r="R112" s="25" t="s">
        <v>1328</v>
      </c>
      <c r="S112" s="21">
        <v>1</v>
      </c>
      <c r="T112" s="16" t="s">
        <v>1333</v>
      </c>
      <c r="U112" s="16" t="s">
        <v>2334</v>
      </c>
      <c r="V112" s="16" t="s">
        <v>2825</v>
      </c>
      <c r="W112" s="16" t="s">
        <v>2332</v>
      </c>
      <c r="X112" s="91" t="s">
        <v>2831</v>
      </c>
      <c r="Y112" s="91" t="s">
        <v>2329</v>
      </c>
      <c r="Z112" s="280">
        <f t="shared" si="21"/>
        <v>8.3333333333333339</v>
      </c>
      <c r="AA112" s="92">
        <v>10</v>
      </c>
      <c r="AB112" s="12">
        <v>2</v>
      </c>
      <c r="AC112" s="12"/>
      <c r="AD112" s="162">
        <v>20</v>
      </c>
      <c r="AE112" s="152"/>
      <c r="AF112" s="156"/>
      <c r="AG112" s="159">
        <v>1</v>
      </c>
      <c r="AH112" s="137"/>
      <c r="AI112" s="136">
        <v>1</v>
      </c>
      <c r="AJ112" s="136"/>
      <c r="AK112" s="136">
        <v>1</v>
      </c>
      <c r="AL112" s="140"/>
      <c r="AM112" s="144"/>
      <c r="AN112" s="144"/>
      <c r="AO112" s="144"/>
      <c r="AP112" s="144"/>
      <c r="AQ112" s="2" t="str">
        <f t="shared" si="22"/>
        <v>http://www.aubertrain.com/shop/img-put/prod/103/370-06-01.jpg</v>
      </c>
      <c r="AR112" s="2" t="str">
        <f t="shared" si="23"/>
        <v/>
      </c>
      <c r="AS112" s="2" t="str">
        <f t="shared" si="24"/>
        <v/>
      </c>
      <c r="AT112" s="2" t="str">
        <f t="shared" si="25"/>
        <v/>
      </c>
      <c r="AU112" s="2" t="str">
        <f t="shared" si="26"/>
        <v/>
      </c>
      <c r="AV112" s="2" t="str">
        <f t="shared" si="27"/>
        <v/>
      </c>
      <c r="AW112" s="183" t="str">
        <f t="shared" si="29"/>
        <v>http://www.aubertrain.com/shop/img-put/prod/103/370-06-01.jpg</v>
      </c>
      <c r="AX112" s="183" t="str">
        <f t="shared" si="28"/>
        <v>CHEMINS FER PROVENCE,10</v>
      </c>
    </row>
    <row r="113" spans="1:50" ht="68" customHeight="1">
      <c r="A113" s="1">
        <v>112</v>
      </c>
      <c r="B113" s="97"/>
      <c r="C113" s="282">
        <v>103</v>
      </c>
      <c r="D113" s="288">
        <v>10</v>
      </c>
      <c r="E113" s="288"/>
      <c r="F113" s="171" t="str">
        <f t="shared" si="15"/>
        <v>10310</v>
      </c>
      <c r="G113" s="171" t="str">
        <f t="shared" si="16"/>
        <v>CHEMINS FER PROVENCE</v>
      </c>
      <c r="H113" s="171" t="str">
        <f t="shared" si="17"/>
        <v>10</v>
      </c>
      <c r="I113" s="171" t="str">
        <f t="shared" si="18"/>
        <v/>
      </c>
      <c r="J113" s="171">
        <f t="shared" si="19"/>
        <v>35</v>
      </c>
      <c r="K113" s="31">
        <f t="shared" si="20"/>
        <v>0</v>
      </c>
      <c r="L113" s="192" t="s">
        <v>3499</v>
      </c>
      <c r="M113" s="88"/>
      <c r="N113" s="88"/>
      <c r="O113" s="88"/>
      <c r="P113" s="88"/>
      <c r="Q113" s="88"/>
      <c r="R113" s="25" t="s">
        <v>2326</v>
      </c>
      <c r="S113" s="21">
        <v>1</v>
      </c>
      <c r="T113" s="16" t="s">
        <v>2333</v>
      </c>
      <c r="U113" s="16" t="s">
        <v>2327</v>
      </c>
      <c r="V113" s="16" t="s">
        <v>2335</v>
      </c>
      <c r="W113" s="16" t="s">
        <v>2331</v>
      </c>
      <c r="X113" s="91" t="s">
        <v>2330</v>
      </c>
      <c r="Y113" s="91" t="s">
        <v>2328</v>
      </c>
      <c r="Z113" s="280">
        <f t="shared" si="21"/>
        <v>10</v>
      </c>
      <c r="AA113" s="92">
        <v>12</v>
      </c>
      <c r="AB113" s="12">
        <v>3</v>
      </c>
      <c r="AC113" s="12"/>
      <c r="AD113" s="162">
        <v>20</v>
      </c>
      <c r="AE113" s="152"/>
      <c r="AF113" s="156"/>
      <c r="AG113" s="159">
        <v>1</v>
      </c>
      <c r="AH113" s="137"/>
      <c r="AI113" s="136">
        <v>1</v>
      </c>
      <c r="AJ113" s="136"/>
      <c r="AK113" s="136">
        <v>1</v>
      </c>
      <c r="AL113" s="140"/>
      <c r="AM113" s="144"/>
      <c r="AN113" s="144"/>
      <c r="AO113" s="144"/>
      <c r="AP113" s="144"/>
      <c r="AQ113" s="2" t="str">
        <f t="shared" si="22"/>
        <v>http://www.aubertrain.com/shop/img-put/prod/103/370-07-01.jpg</v>
      </c>
      <c r="AR113" s="2" t="str">
        <f t="shared" si="23"/>
        <v/>
      </c>
      <c r="AS113" s="2" t="str">
        <f t="shared" si="24"/>
        <v/>
      </c>
      <c r="AT113" s="2" t="str">
        <f t="shared" si="25"/>
        <v/>
      </c>
      <c r="AU113" s="2" t="str">
        <f t="shared" si="26"/>
        <v/>
      </c>
      <c r="AV113" s="2" t="str">
        <f t="shared" si="27"/>
        <v/>
      </c>
      <c r="AW113" s="183" t="str">
        <f t="shared" si="29"/>
        <v>http://www.aubertrain.com/shop/img-put/prod/103/370-07-01.jpg</v>
      </c>
      <c r="AX113" s="183" t="str">
        <f t="shared" si="28"/>
        <v>CHEMINS FER PROVENCE,10</v>
      </c>
    </row>
    <row r="114" spans="1:50" ht="68" customHeight="1">
      <c r="A114" s="2">
        <v>113</v>
      </c>
      <c r="B114" s="97"/>
      <c r="C114" s="282">
        <v>103</v>
      </c>
      <c r="D114" s="288">
        <v>10</v>
      </c>
      <c r="E114" s="288"/>
      <c r="F114" s="171" t="str">
        <f t="shared" si="15"/>
        <v>10310</v>
      </c>
      <c r="G114" s="171" t="str">
        <f t="shared" si="16"/>
        <v>CHEMINS FER PROVENCE</v>
      </c>
      <c r="H114" s="171" t="str">
        <f t="shared" si="17"/>
        <v>10</v>
      </c>
      <c r="I114" s="171" t="str">
        <f t="shared" si="18"/>
        <v/>
      </c>
      <c r="J114" s="171">
        <f t="shared" si="19"/>
        <v>35</v>
      </c>
      <c r="K114" s="31">
        <f t="shared" si="20"/>
        <v>0</v>
      </c>
      <c r="L114" s="192" t="s">
        <v>3499</v>
      </c>
      <c r="M114" s="88"/>
      <c r="N114" s="88"/>
      <c r="O114" s="88"/>
      <c r="P114" s="88"/>
      <c r="Q114" s="88"/>
      <c r="R114" s="25" t="s">
        <v>3087</v>
      </c>
      <c r="S114" s="21">
        <v>1</v>
      </c>
      <c r="T114" s="16" t="s">
        <v>3187</v>
      </c>
      <c r="U114" s="16" t="s">
        <v>4292</v>
      </c>
      <c r="V114" s="16" t="s">
        <v>4291</v>
      </c>
      <c r="W114" s="16" t="s">
        <v>4293</v>
      </c>
      <c r="X114" s="91"/>
      <c r="Y114" s="91"/>
      <c r="Z114" s="280">
        <f t="shared" si="21"/>
        <v>8.3333333333333339</v>
      </c>
      <c r="AA114" s="92">
        <v>10</v>
      </c>
      <c r="AB114" s="12">
        <v>2</v>
      </c>
      <c r="AC114" s="12"/>
      <c r="AD114" s="162"/>
      <c r="AE114" s="152"/>
      <c r="AF114" s="156"/>
      <c r="AG114" s="159">
        <v>1</v>
      </c>
      <c r="AH114" s="137"/>
      <c r="AI114" s="136">
        <v>1</v>
      </c>
      <c r="AJ114" s="136"/>
      <c r="AK114" s="136">
        <v>1</v>
      </c>
      <c r="AL114" s="140"/>
      <c r="AM114" s="144"/>
      <c r="AN114" s="144"/>
      <c r="AO114" s="144"/>
      <c r="AP114" s="144"/>
      <c r="AQ114" s="2" t="str">
        <f t="shared" si="22"/>
        <v>http://www.aubertrain.com/shop/img-put/prod/103/370-08-01.jpg</v>
      </c>
      <c r="AR114" s="2" t="str">
        <f t="shared" si="23"/>
        <v/>
      </c>
      <c r="AS114" s="2" t="str">
        <f t="shared" si="24"/>
        <v/>
      </c>
      <c r="AT114" s="2" t="str">
        <f t="shared" si="25"/>
        <v/>
      </c>
      <c r="AU114" s="2" t="str">
        <f t="shared" si="26"/>
        <v/>
      </c>
      <c r="AV114" s="2" t="str">
        <f t="shared" si="27"/>
        <v/>
      </c>
      <c r="AW114" s="183" t="str">
        <f t="shared" si="29"/>
        <v>http://www.aubertrain.com/shop/img-put/prod/103/370-08-01.jpg</v>
      </c>
      <c r="AX114" s="183" t="str">
        <f t="shared" si="28"/>
        <v>CHEMINS FER PROVENCE,10</v>
      </c>
    </row>
    <row r="115" spans="1:50" ht="68" customHeight="1">
      <c r="A115" s="1">
        <v>114</v>
      </c>
      <c r="B115" s="37">
        <v>380</v>
      </c>
      <c r="C115" s="282">
        <v>103</v>
      </c>
      <c r="D115" s="288" t="s">
        <v>3509</v>
      </c>
      <c r="E115" s="288"/>
      <c r="F115" s="171" t="str">
        <f t="shared" si="15"/>
        <v>10307</v>
      </c>
      <c r="G115" s="171" t="str">
        <f t="shared" si="16"/>
        <v>CHEMINS FER PROVENCE</v>
      </c>
      <c r="H115" s="171" t="str">
        <f t="shared" si="17"/>
        <v>07</v>
      </c>
      <c r="I115" s="171" t="str">
        <f t="shared" si="18"/>
        <v/>
      </c>
      <c r="J115" s="171">
        <f t="shared" si="19"/>
        <v>29</v>
      </c>
      <c r="K115" s="31">
        <f t="shared" si="20"/>
        <v>0</v>
      </c>
      <c r="L115" s="192" t="s">
        <v>3499</v>
      </c>
      <c r="M115" s="192" t="s">
        <v>3510</v>
      </c>
      <c r="N115" s="192" t="s">
        <v>3500</v>
      </c>
      <c r="O115" s="187"/>
      <c r="P115" s="187"/>
      <c r="Q115" s="187"/>
      <c r="R115" s="38" t="s">
        <v>443</v>
      </c>
      <c r="S115" s="21">
        <v>1</v>
      </c>
      <c r="T115" s="22" t="s">
        <v>324</v>
      </c>
      <c r="U115" s="22" t="s">
        <v>1514</v>
      </c>
      <c r="V115" s="22" t="s">
        <v>1287</v>
      </c>
      <c r="W115" s="22" t="s">
        <v>1988</v>
      </c>
      <c r="X115" s="23" t="s">
        <v>1714</v>
      </c>
      <c r="Y115" s="23" t="s">
        <v>1914</v>
      </c>
      <c r="Z115" s="280">
        <f t="shared" si="21"/>
        <v>729.16666666666674</v>
      </c>
      <c r="AA115" s="36">
        <v>875</v>
      </c>
      <c r="AB115" s="70">
        <v>400</v>
      </c>
      <c r="AC115" s="70"/>
      <c r="AD115" s="163">
        <v>1</v>
      </c>
      <c r="AE115" s="152"/>
      <c r="AF115" s="156"/>
      <c r="AG115" s="159">
        <v>1</v>
      </c>
      <c r="AH115" s="137"/>
      <c r="AI115" s="136">
        <v>1</v>
      </c>
      <c r="AJ115" s="136"/>
      <c r="AK115" s="136">
        <v>1</v>
      </c>
      <c r="AL115" s="140"/>
      <c r="AM115" s="144"/>
      <c r="AN115" s="144"/>
      <c r="AO115" s="144"/>
      <c r="AP115" s="144"/>
      <c r="AQ115" s="2" t="str">
        <f t="shared" si="22"/>
        <v>http://www.aubertrain.com/shop/img-put/prod/103/380-01-01.jpg</v>
      </c>
      <c r="AR115" s="2" t="str">
        <f t="shared" si="23"/>
        <v>,http://www.aubertrain.com/shop/img-put/prod/103/380-01-02.jpg</v>
      </c>
      <c r="AS115" s="2" t="str">
        <f t="shared" si="24"/>
        <v>,http://www.aubertrain.com/shop/img-put/prod/103/380-01-03.jpg</v>
      </c>
      <c r="AT115" s="2" t="str">
        <f t="shared" si="25"/>
        <v/>
      </c>
      <c r="AU115" s="2" t="str">
        <f t="shared" si="26"/>
        <v/>
      </c>
      <c r="AV115" s="2" t="str">
        <f t="shared" si="27"/>
        <v/>
      </c>
      <c r="AW115" s="183" t="str">
        <f t="shared" si="29"/>
        <v>http://www.aubertrain.com/shop/img-put/prod/103/380-01-01.jpg,http://www.aubertrain.com/shop/img-put/prod/103/380-01-02.jpg,http://www.aubertrain.com/shop/img-put/prod/103/380-01-03.jpg</v>
      </c>
      <c r="AX115" s="183" t="str">
        <f t="shared" si="28"/>
        <v>CHEMINS FER PROVENCE,07</v>
      </c>
    </row>
    <row r="116" spans="1:50" ht="68" customHeight="1">
      <c r="A116" s="2">
        <v>115</v>
      </c>
      <c r="B116" s="17">
        <v>400</v>
      </c>
      <c r="C116" s="289">
        <v>105</v>
      </c>
      <c r="D116" s="289" t="s">
        <v>3499</v>
      </c>
      <c r="E116" s="290"/>
      <c r="F116" s="171" t="str">
        <f t="shared" si="15"/>
        <v>10501</v>
      </c>
      <c r="G116" s="171" t="str">
        <f t="shared" si="16"/>
        <v>MODÈLES CORRENTINO HOe</v>
      </c>
      <c r="H116" s="171" t="str">
        <f t="shared" si="17"/>
        <v>01</v>
      </c>
      <c r="I116" s="171" t="str">
        <f t="shared" si="18"/>
        <v/>
      </c>
      <c r="J116" s="171">
        <f t="shared" si="19"/>
        <v>58</v>
      </c>
      <c r="K116" s="31">
        <f t="shared" si="20"/>
        <v>0</v>
      </c>
      <c r="L116" s="192" t="s">
        <v>3499</v>
      </c>
      <c r="M116" s="192" t="s">
        <v>3510</v>
      </c>
      <c r="N116" s="192" t="s">
        <v>3500</v>
      </c>
      <c r="O116" s="192" t="s">
        <v>3501</v>
      </c>
      <c r="P116" s="88"/>
      <c r="Q116" s="88"/>
      <c r="R116" s="26" t="s">
        <v>451</v>
      </c>
      <c r="S116" s="21">
        <v>1</v>
      </c>
      <c r="T116" s="16" t="s">
        <v>2202</v>
      </c>
      <c r="U116" s="16" t="s">
        <v>1516</v>
      </c>
      <c r="V116" s="16" t="s">
        <v>445</v>
      </c>
      <c r="W116" s="16" t="s">
        <v>1528</v>
      </c>
      <c r="X116" s="11" t="s">
        <v>116</v>
      </c>
      <c r="Y116" s="11" t="s">
        <v>204</v>
      </c>
      <c r="Z116" s="280">
        <f t="shared" si="21"/>
        <v>37.5</v>
      </c>
      <c r="AA116" s="12">
        <v>45</v>
      </c>
      <c r="AB116" s="145">
        <v>26</v>
      </c>
      <c r="AC116" s="145"/>
      <c r="AD116" s="127">
        <v>4</v>
      </c>
      <c r="AE116" s="152"/>
      <c r="AF116" s="156">
        <v>1</v>
      </c>
      <c r="AG116" s="159"/>
      <c r="AH116" s="137">
        <v>1</v>
      </c>
      <c r="AJ116" s="136"/>
      <c r="AK116" s="136">
        <v>1</v>
      </c>
      <c r="AL116" s="140"/>
      <c r="AM116" s="136">
        <v>1</v>
      </c>
      <c r="AN116" s="144"/>
      <c r="AO116" s="144"/>
      <c r="AP116" s="144"/>
      <c r="AQ116" s="2" t="str">
        <f t="shared" si="22"/>
        <v>http://www.aubertrain.com/shop/img-put/prod/105/410-01-01.jpg</v>
      </c>
      <c r="AR116" s="2" t="str">
        <f t="shared" si="23"/>
        <v>,http://www.aubertrain.com/shop/img-put/prod/105/410-01-02.jpg</v>
      </c>
      <c r="AS116" s="2" t="str">
        <f t="shared" si="24"/>
        <v>,http://www.aubertrain.com/shop/img-put/prod/105/410-01-03.jpg</v>
      </c>
      <c r="AT116" s="2" t="str">
        <f t="shared" si="25"/>
        <v>,http://www.aubertrain.com/shop/img-put/prod/105/410-01-04.jpg</v>
      </c>
      <c r="AU116" s="2" t="str">
        <f t="shared" si="26"/>
        <v/>
      </c>
      <c r="AV116" s="2" t="str">
        <f t="shared" si="27"/>
        <v/>
      </c>
      <c r="AW116" s="183" t="str">
        <f t="shared" si="29"/>
        <v>http://www.aubertrain.com/shop/img-put/prod/105/410-01-01.jpg,http://www.aubertrain.com/shop/img-put/prod/105/410-01-02.jpg,http://www.aubertrain.com/shop/img-put/prod/105/410-01-03.jpg,http://www.aubertrain.com/shop/img-put/prod/105/410-01-04.jpg</v>
      </c>
      <c r="AX116" s="183" t="str">
        <f t="shared" si="28"/>
        <v>MODÈLES CORRENTINO HOe,01</v>
      </c>
    </row>
    <row r="117" spans="1:50" ht="68" customHeight="1">
      <c r="A117" s="1">
        <v>116</v>
      </c>
      <c r="B117" s="17"/>
      <c r="C117" s="289">
        <v>105</v>
      </c>
      <c r="D117" s="289" t="s">
        <v>3499</v>
      </c>
      <c r="E117" s="290"/>
      <c r="F117" s="171" t="str">
        <f t="shared" si="15"/>
        <v>10501</v>
      </c>
      <c r="G117" s="171" t="str">
        <f t="shared" si="16"/>
        <v>MODÈLES CORRENTINO HOe</v>
      </c>
      <c r="H117" s="171" t="str">
        <f t="shared" si="17"/>
        <v>01</v>
      </c>
      <c r="I117" s="171" t="str">
        <f t="shared" si="18"/>
        <v/>
      </c>
      <c r="J117" s="171">
        <f t="shared" si="19"/>
        <v>58</v>
      </c>
      <c r="K117" s="31">
        <f t="shared" si="20"/>
        <v>0</v>
      </c>
      <c r="L117" s="192" t="s">
        <v>3499</v>
      </c>
      <c r="M117" s="192" t="s">
        <v>3510</v>
      </c>
      <c r="N117" s="88"/>
      <c r="O117" s="88"/>
      <c r="P117" s="88"/>
      <c r="Q117" s="88"/>
      <c r="R117" s="26" t="s">
        <v>452</v>
      </c>
      <c r="S117" s="21">
        <v>1</v>
      </c>
      <c r="T117" s="16" t="s">
        <v>2201</v>
      </c>
      <c r="U117" s="16" t="s">
        <v>1517</v>
      </c>
      <c r="V117" s="16" t="s">
        <v>995</v>
      </c>
      <c r="W117" s="16" t="s">
        <v>1529</v>
      </c>
      <c r="X117" s="11" t="s">
        <v>985</v>
      </c>
      <c r="Y117" s="11" t="s">
        <v>986</v>
      </c>
      <c r="Z117" s="280">
        <f t="shared" si="21"/>
        <v>104.16666666666667</v>
      </c>
      <c r="AA117" s="14">
        <v>125</v>
      </c>
      <c r="AB117" s="146">
        <f>AB116*3</f>
        <v>78</v>
      </c>
      <c r="AC117" s="146"/>
      <c r="AD117" s="127"/>
      <c r="AE117" s="152"/>
      <c r="AF117" s="156">
        <v>1</v>
      </c>
      <c r="AG117" s="159"/>
      <c r="AH117" s="137">
        <v>1</v>
      </c>
      <c r="AJ117" s="136"/>
      <c r="AK117" s="136">
        <v>1</v>
      </c>
      <c r="AL117" s="140"/>
      <c r="AM117" s="136">
        <v>1</v>
      </c>
      <c r="AN117" s="144"/>
      <c r="AO117" s="144"/>
      <c r="AP117" s="144"/>
      <c r="AQ117" s="2" t="str">
        <f t="shared" si="22"/>
        <v>http://www.aubertrain.com/shop/img-put/prod/105/410-02-01.jpg</v>
      </c>
      <c r="AR117" s="2" t="str">
        <f t="shared" si="23"/>
        <v>,http://www.aubertrain.com/shop/img-put/prod/105/410-02-02.jpg</v>
      </c>
      <c r="AS117" s="2" t="str">
        <f t="shared" si="24"/>
        <v/>
      </c>
      <c r="AT117" s="2" t="str">
        <f t="shared" si="25"/>
        <v/>
      </c>
      <c r="AU117" s="2" t="str">
        <f t="shared" si="26"/>
        <v/>
      </c>
      <c r="AV117" s="2" t="str">
        <f t="shared" si="27"/>
        <v/>
      </c>
      <c r="AW117" s="183" t="str">
        <f t="shared" si="29"/>
        <v>http://www.aubertrain.com/shop/img-put/prod/105/410-02-01.jpg,http://www.aubertrain.com/shop/img-put/prod/105/410-02-02.jpg</v>
      </c>
      <c r="AX117" s="183" t="str">
        <f t="shared" si="28"/>
        <v>MODÈLES CORRENTINO HOe,01</v>
      </c>
    </row>
    <row r="118" spans="1:50" ht="68" customHeight="1">
      <c r="A118" s="2">
        <v>117</v>
      </c>
      <c r="B118" s="17"/>
      <c r="C118" s="289">
        <v>105</v>
      </c>
      <c r="D118" s="289" t="s">
        <v>3499</v>
      </c>
      <c r="E118" s="290"/>
      <c r="F118" s="171" t="str">
        <f t="shared" si="15"/>
        <v>10501</v>
      </c>
      <c r="G118" s="171" t="str">
        <f t="shared" si="16"/>
        <v>MODÈLES CORRENTINO HOe</v>
      </c>
      <c r="H118" s="171" t="str">
        <f t="shared" si="17"/>
        <v>01</v>
      </c>
      <c r="I118" s="171" t="str">
        <f t="shared" si="18"/>
        <v/>
      </c>
      <c r="J118" s="171">
        <f t="shared" si="19"/>
        <v>58</v>
      </c>
      <c r="K118" s="31">
        <f t="shared" si="20"/>
        <v>0</v>
      </c>
      <c r="L118" s="192" t="s">
        <v>3499</v>
      </c>
      <c r="M118" s="192" t="s">
        <v>3510</v>
      </c>
      <c r="N118" s="192" t="s">
        <v>3500</v>
      </c>
      <c r="O118" s="192" t="s">
        <v>3501</v>
      </c>
      <c r="P118" s="88"/>
      <c r="Q118" s="88"/>
      <c r="R118" s="26" t="s">
        <v>453</v>
      </c>
      <c r="S118" s="21">
        <v>1</v>
      </c>
      <c r="T118" s="16" t="s">
        <v>2200</v>
      </c>
      <c r="U118" s="16" t="s">
        <v>1518</v>
      </c>
      <c r="V118" s="16" t="s">
        <v>996</v>
      </c>
      <c r="W118" s="16" t="s">
        <v>1530</v>
      </c>
      <c r="X118" s="11" t="s">
        <v>117</v>
      </c>
      <c r="Y118" s="11" t="s">
        <v>205</v>
      </c>
      <c r="Z118" s="280">
        <f t="shared" si="21"/>
        <v>37.5</v>
      </c>
      <c r="AA118" s="12">
        <v>45</v>
      </c>
      <c r="AB118" s="145">
        <v>26</v>
      </c>
      <c r="AC118" s="145"/>
      <c r="AD118" s="127">
        <v>3</v>
      </c>
      <c r="AE118" s="152"/>
      <c r="AF118" s="156">
        <v>1</v>
      </c>
      <c r="AG118" s="159"/>
      <c r="AH118" s="137">
        <v>1</v>
      </c>
      <c r="AJ118" s="136"/>
      <c r="AK118" s="136">
        <v>1</v>
      </c>
      <c r="AL118" s="140"/>
      <c r="AM118" s="136">
        <v>1</v>
      </c>
      <c r="AN118" s="144"/>
      <c r="AO118" s="144"/>
      <c r="AP118" s="144"/>
      <c r="AQ118" s="2" t="str">
        <f t="shared" si="22"/>
        <v>http://www.aubertrain.com/shop/img-put/prod/105/410-03-01.jpg</v>
      </c>
      <c r="AR118" s="2" t="str">
        <f t="shared" si="23"/>
        <v>,http://www.aubertrain.com/shop/img-put/prod/105/410-03-02.jpg</v>
      </c>
      <c r="AS118" s="2" t="str">
        <f t="shared" si="24"/>
        <v>,http://www.aubertrain.com/shop/img-put/prod/105/410-03-03.jpg</v>
      </c>
      <c r="AT118" s="2" t="str">
        <f t="shared" si="25"/>
        <v>,http://www.aubertrain.com/shop/img-put/prod/105/410-03-04.jpg</v>
      </c>
      <c r="AU118" s="2" t="str">
        <f t="shared" si="26"/>
        <v/>
      </c>
      <c r="AV118" s="2" t="str">
        <f t="shared" si="27"/>
        <v/>
      </c>
      <c r="AW118" s="183" t="str">
        <f t="shared" si="29"/>
        <v>http://www.aubertrain.com/shop/img-put/prod/105/410-03-01.jpg,http://www.aubertrain.com/shop/img-put/prod/105/410-03-02.jpg,http://www.aubertrain.com/shop/img-put/prod/105/410-03-03.jpg,http://www.aubertrain.com/shop/img-put/prod/105/410-03-04.jpg</v>
      </c>
      <c r="AX118" s="183" t="str">
        <f t="shared" si="28"/>
        <v>MODÈLES CORRENTINO HOe,01</v>
      </c>
    </row>
    <row r="119" spans="1:50" ht="68" customHeight="1">
      <c r="A119" s="1">
        <v>118</v>
      </c>
      <c r="B119" s="17"/>
      <c r="C119" s="289">
        <v>105</v>
      </c>
      <c r="D119" s="289" t="s">
        <v>3499</v>
      </c>
      <c r="E119" s="290"/>
      <c r="F119" s="171" t="str">
        <f t="shared" si="15"/>
        <v>10501</v>
      </c>
      <c r="G119" s="171" t="str">
        <f t="shared" si="16"/>
        <v>MODÈLES CORRENTINO HOe</v>
      </c>
      <c r="H119" s="171" t="str">
        <f t="shared" si="17"/>
        <v>01</v>
      </c>
      <c r="I119" s="171" t="str">
        <f t="shared" si="18"/>
        <v/>
      </c>
      <c r="J119" s="171">
        <f t="shared" si="19"/>
        <v>58</v>
      </c>
      <c r="K119" s="31">
        <f t="shared" si="20"/>
        <v>0</v>
      </c>
      <c r="L119" s="192" t="s">
        <v>3499</v>
      </c>
      <c r="M119" s="192" t="s">
        <v>3510</v>
      </c>
      <c r="N119" s="88"/>
      <c r="O119" s="88"/>
      <c r="P119" s="88"/>
      <c r="Q119" s="88"/>
      <c r="R119" s="26" t="s">
        <v>881</v>
      </c>
      <c r="S119" s="21">
        <v>1</v>
      </c>
      <c r="T119" s="16" t="s">
        <v>2199</v>
      </c>
      <c r="U119" s="16" t="s">
        <v>1519</v>
      </c>
      <c r="V119" s="16" t="s">
        <v>997</v>
      </c>
      <c r="W119" s="16" t="s">
        <v>1531</v>
      </c>
      <c r="X119" s="11" t="s">
        <v>983</v>
      </c>
      <c r="Y119" s="11" t="s">
        <v>984</v>
      </c>
      <c r="Z119" s="280">
        <f t="shared" si="21"/>
        <v>104.16666666666667</v>
      </c>
      <c r="AA119" s="14">
        <v>125</v>
      </c>
      <c r="AB119" s="146">
        <f>AB118*3</f>
        <v>78</v>
      </c>
      <c r="AC119" s="146"/>
      <c r="AD119" s="127"/>
      <c r="AE119" s="152"/>
      <c r="AF119" s="156">
        <v>1</v>
      </c>
      <c r="AG119" s="159"/>
      <c r="AH119" s="137">
        <v>1</v>
      </c>
      <c r="AJ119" s="136"/>
      <c r="AK119" s="136">
        <v>1</v>
      </c>
      <c r="AL119" s="140"/>
      <c r="AM119" s="136">
        <v>1</v>
      </c>
      <c r="AN119" s="144"/>
      <c r="AO119" s="144"/>
      <c r="AP119" s="144"/>
      <c r="AQ119" s="2" t="str">
        <f t="shared" si="22"/>
        <v>http://www.aubertrain.com/shop/img-put/prod/105/410-04-01.jpg</v>
      </c>
      <c r="AR119" s="2" t="str">
        <f t="shared" si="23"/>
        <v>,http://www.aubertrain.com/shop/img-put/prod/105/410-04-02.jpg</v>
      </c>
      <c r="AS119" s="2" t="str">
        <f t="shared" si="24"/>
        <v/>
      </c>
      <c r="AT119" s="2" t="str">
        <f t="shared" si="25"/>
        <v/>
      </c>
      <c r="AU119" s="2" t="str">
        <f t="shared" si="26"/>
        <v/>
      </c>
      <c r="AV119" s="2" t="str">
        <f t="shared" si="27"/>
        <v/>
      </c>
      <c r="AW119" s="183" t="str">
        <f t="shared" si="29"/>
        <v>http://www.aubertrain.com/shop/img-put/prod/105/410-04-01.jpg,http://www.aubertrain.com/shop/img-put/prod/105/410-04-02.jpg</v>
      </c>
      <c r="AX119" s="183" t="str">
        <f t="shared" si="28"/>
        <v>MODÈLES CORRENTINO HOe,01</v>
      </c>
    </row>
    <row r="120" spans="1:50" ht="68" customHeight="1">
      <c r="A120" s="2">
        <v>119</v>
      </c>
      <c r="B120" s="17"/>
      <c r="C120" s="289">
        <v>105</v>
      </c>
      <c r="D120" s="289" t="s">
        <v>3499</v>
      </c>
      <c r="E120" s="290"/>
      <c r="F120" s="171" t="str">
        <f t="shared" si="15"/>
        <v>10501</v>
      </c>
      <c r="G120" s="171" t="str">
        <f t="shared" si="16"/>
        <v>MODÈLES CORRENTINO HOe</v>
      </c>
      <c r="H120" s="171" t="str">
        <f t="shared" si="17"/>
        <v>01</v>
      </c>
      <c r="I120" s="171" t="str">
        <f t="shared" si="18"/>
        <v/>
      </c>
      <c r="J120" s="171">
        <f t="shared" si="19"/>
        <v>58</v>
      </c>
      <c r="K120" s="31">
        <f t="shared" si="20"/>
        <v>0</v>
      </c>
      <c r="L120" s="192" t="s">
        <v>3499</v>
      </c>
      <c r="M120" s="192" t="s">
        <v>3510</v>
      </c>
      <c r="N120" s="192" t="s">
        <v>3500</v>
      </c>
      <c r="O120" s="88"/>
      <c r="P120" s="88"/>
      <c r="Q120" s="88"/>
      <c r="R120" s="26" t="s">
        <v>882</v>
      </c>
      <c r="S120" s="21">
        <v>1</v>
      </c>
      <c r="T120" s="16" t="s">
        <v>2198</v>
      </c>
      <c r="U120" s="16" t="s">
        <v>1520</v>
      </c>
      <c r="V120" s="16" t="s">
        <v>446</v>
      </c>
      <c r="W120" s="16" t="s">
        <v>1532</v>
      </c>
      <c r="X120" s="11" t="s">
        <v>987</v>
      </c>
      <c r="Y120" s="11" t="s">
        <v>1915</v>
      </c>
      <c r="Z120" s="280">
        <f t="shared" si="21"/>
        <v>46.666666666666671</v>
      </c>
      <c r="AA120" s="12">
        <v>56</v>
      </c>
      <c r="AB120" s="145">
        <f>AB116+AB124</f>
        <v>37</v>
      </c>
      <c r="AC120" s="145"/>
      <c r="AD120" s="127"/>
      <c r="AE120" s="152"/>
      <c r="AF120" s="156">
        <v>1</v>
      </c>
      <c r="AG120" s="159"/>
      <c r="AH120" s="137">
        <v>1</v>
      </c>
      <c r="AJ120" s="136"/>
      <c r="AK120" s="136">
        <v>1</v>
      </c>
      <c r="AL120" s="140"/>
      <c r="AM120" s="136">
        <v>1</v>
      </c>
      <c r="AN120" s="144"/>
      <c r="AO120" s="144"/>
      <c r="AP120" s="144"/>
      <c r="AQ120" s="2" t="str">
        <f t="shared" si="22"/>
        <v>http://www.aubertrain.com/shop/img-put/prod/105/410-05-01.jpg</v>
      </c>
      <c r="AR120" s="2" t="str">
        <f t="shared" si="23"/>
        <v>,http://www.aubertrain.com/shop/img-put/prod/105/410-05-02.jpg</v>
      </c>
      <c r="AS120" s="2" t="str">
        <f t="shared" si="24"/>
        <v>,http://www.aubertrain.com/shop/img-put/prod/105/410-05-03.jpg</v>
      </c>
      <c r="AT120" s="2" t="str">
        <f t="shared" si="25"/>
        <v/>
      </c>
      <c r="AU120" s="2" t="str">
        <f t="shared" si="26"/>
        <v/>
      </c>
      <c r="AV120" s="2" t="str">
        <f t="shared" si="27"/>
        <v/>
      </c>
      <c r="AW120" s="183" t="str">
        <f t="shared" si="29"/>
        <v>http://www.aubertrain.com/shop/img-put/prod/105/410-05-01.jpg,http://www.aubertrain.com/shop/img-put/prod/105/410-05-02.jpg,http://www.aubertrain.com/shop/img-put/prod/105/410-05-03.jpg</v>
      </c>
      <c r="AX120" s="183" t="str">
        <f t="shared" si="28"/>
        <v>MODÈLES CORRENTINO HOe,01</v>
      </c>
    </row>
    <row r="121" spans="1:50" ht="68" customHeight="1">
      <c r="A121" s="1">
        <v>120</v>
      </c>
      <c r="B121" s="17"/>
      <c r="C121" s="289">
        <v>105</v>
      </c>
      <c r="D121" s="289" t="s">
        <v>3499</v>
      </c>
      <c r="E121" s="290"/>
      <c r="F121" s="171" t="str">
        <f t="shared" si="15"/>
        <v>10501</v>
      </c>
      <c r="G121" s="171" t="str">
        <f t="shared" si="16"/>
        <v>MODÈLES CORRENTINO HOe</v>
      </c>
      <c r="H121" s="171" t="str">
        <f t="shared" si="17"/>
        <v>01</v>
      </c>
      <c r="I121" s="171" t="str">
        <f t="shared" si="18"/>
        <v/>
      </c>
      <c r="J121" s="171">
        <f t="shared" si="19"/>
        <v>58</v>
      </c>
      <c r="K121" s="31">
        <f t="shared" si="20"/>
        <v>0</v>
      </c>
      <c r="L121" s="192" t="s">
        <v>3499</v>
      </c>
      <c r="M121" s="192" t="s">
        <v>3510</v>
      </c>
      <c r="N121" s="192" t="s">
        <v>3500</v>
      </c>
      <c r="O121" s="192" t="s">
        <v>3501</v>
      </c>
      <c r="P121" s="88"/>
      <c r="Q121" s="88"/>
      <c r="R121" s="26" t="s">
        <v>883</v>
      </c>
      <c r="S121" s="21">
        <v>1</v>
      </c>
      <c r="T121" s="16" t="s">
        <v>2197</v>
      </c>
      <c r="U121" s="16" t="s">
        <v>1521</v>
      </c>
      <c r="V121" s="16" t="s">
        <v>447</v>
      </c>
      <c r="W121" s="16" t="s">
        <v>2190</v>
      </c>
      <c r="X121" s="11" t="s">
        <v>118</v>
      </c>
      <c r="Y121" s="11" t="s">
        <v>206</v>
      </c>
      <c r="Z121" s="280">
        <f t="shared" si="21"/>
        <v>37.5</v>
      </c>
      <c r="AA121" s="12">
        <v>45</v>
      </c>
      <c r="AB121" s="145">
        <v>28</v>
      </c>
      <c r="AC121" s="145"/>
      <c r="AD121" s="127">
        <v>5</v>
      </c>
      <c r="AE121" s="152"/>
      <c r="AF121" s="156">
        <v>1</v>
      </c>
      <c r="AG121" s="159"/>
      <c r="AH121" s="137">
        <v>1</v>
      </c>
      <c r="AJ121" s="136"/>
      <c r="AK121" s="136">
        <v>1</v>
      </c>
      <c r="AL121" s="140"/>
      <c r="AM121" s="136">
        <v>1</v>
      </c>
      <c r="AN121" s="144"/>
      <c r="AO121" s="144"/>
      <c r="AP121" s="144"/>
      <c r="AQ121" s="2" t="str">
        <f t="shared" si="22"/>
        <v>http://www.aubertrain.com/shop/img-put/prod/105/410-06-01.jpg</v>
      </c>
      <c r="AR121" s="2" t="str">
        <f t="shared" si="23"/>
        <v>,http://www.aubertrain.com/shop/img-put/prod/105/410-06-02.jpg</v>
      </c>
      <c r="AS121" s="2" t="str">
        <f t="shared" si="24"/>
        <v>,http://www.aubertrain.com/shop/img-put/prod/105/410-06-03.jpg</v>
      </c>
      <c r="AT121" s="2" t="str">
        <f t="shared" si="25"/>
        <v>,http://www.aubertrain.com/shop/img-put/prod/105/410-06-04.jpg</v>
      </c>
      <c r="AU121" s="2" t="str">
        <f t="shared" si="26"/>
        <v/>
      </c>
      <c r="AV121" s="2" t="str">
        <f t="shared" si="27"/>
        <v/>
      </c>
      <c r="AW121" s="183" t="str">
        <f t="shared" si="29"/>
        <v>http://www.aubertrain.com/shop/img-put/prod/105/410-06-01.jpg,http://www.aubertrain.com/shop/img-put/prod/105/410-06-02.jpg,http://www.aubertrain.com/shop/img-put/prod/105/410-06-03.jpg,http://www.aubertrain.com/shop/img-put/prod/105/410-06-04.jpg</v>
      </c>
      <c r="AX121" s="183" t="str">
        <f t="shared" si="28"/>
        <v>MODÈLES CORRENTINO HOe,01</v>
      </c>
    </row>
    <row r="122" spans="1:50" ht="68" customHeight="1">
      <c r="A122" s="2">
        <v>121</v>
      </c>
      <c r="B122" s="17">
        <v>420</v>
      </c>
      <c r="C122" s="289">
        <v>105</v>
      </c>
      <c r="D122" s="282" t="s">
        <v>3510</v>
      </c>
      <c r="E122" s="283"/>
      <c r="F122" s="171" t="str">
        <f t="shared" si="15"/>
        <v>10502</v>
      </c>
      <c r="G122" s="171" t="str">
        <f t="shared" si="16"/>
        <v>MODÈLES CORRENTINO HOe</v>
      </c>
      <c r="H122" s="171" t="str">
        <f t="shared" si="17"/>
        <v>02</v>
      </c>
      <c r="I122" s="171" t="str">
        <f t="shared" si="18"/>
        <v/>
      </c>
      <c r="J122" s="171">
        <f t="shared" si="19"/>
        <v>59</v>
      </c>
      <c r="K122" s="31">
        <f t="shared" si="20"/>
        <v>0</v>
      </c>
      <c r="L122" s="192" t="s">
        <v>3499</v>
      </c>
      <c r="M122" s="192" t="s">
        <v>3510</v>
      </c>
      <c r="N122" s="192" t="s">
        <v>3500</v>
      </c>
      <c r="O122" s="192" t="s">
        <v>3501</v>
      </c>
      <c r="P122" s="192" t="s">
        <v>3502</v>
      </c>
      <c r="Q122" s="88"/>
      <c r="R122" s="26" t="s">
        <v>910</v>
      </c>
      <c r="S122" s="21">
        <v>1</v>
      </c>
      <c r="T122" s="16" t="s">
        <v>2196</v>
      </c>
      <c r="U122" s="16" t="s">
        <v>1522</v>
      </c>
      <c r="V122" s="16" t="s">
        <v>448</v>
      </c>
      <c r="W122" s="16" t="s">
        <v>2189</v>
      </c>
      <c r="X122" s="11" t="s">
        <v>119</v>
      </c>
      <c r="Y122" s="11" t="s">
        <v>207</v>
      </c>
      <c r="Z122" s="280">
        <f t="shared" si="21"/>
        <v>20.833333333333336</v>
      </c>
      <c r="AA122" s="12">
        <v>25</v>
      </c>
      <c r="AB122" s="145">
        <v>13</v>
      </c>
      <c r="AC122" s="145"/>
      <c r="AD122" s="127">
        <v>1</v>
      </c>
      <c r="AE122" s="152"/>
      <c r="AF122" s="156">
        <v>1</v>
      </c>
      <c r="AG122" s="159"/>
      <c r="AH122" s="137">
        <v>1</v>
      </c>
      <c r="AJ122" s="136"/>
      <c r="AK122" s="136">
        <v>1</v>
      </c>
      <c r="AL122" s="140"/>
      <c r="AM122" s="136">
        <v>1</v>
      </c>
      <c r="AN122" s="144"/>
      <c r="AO122" s="144"/>
      <c r="AP122" s="144"/>
      <c r="AQ122" s="2" t="str">
        <f t="shared" si="22"/>
        <v>http://www.aubertrain.com/shop/img-put/prod/105/420-01-01.jpg</v>
      </c>
      <c r="AR122" s="2" t="str">
        <f t="shared" si="23"/>
        <v>,http://www.aubertrain.com/shop/img-put/prod/105/420-01-02.jpg</v>
      </c>
      <c r="AS122" s="2" t="str">
        <f t="shared" si="24"/>
        <v>,http://www.aubertrain.com/shop/img-put/prod/105/420-01-03.jpg</v>
      </c>
      <c r="AT122" s="2" t="str">
        <f t="shared" si="25"/>
        <v>,http://www.aubertrain.com/shop/img-put/prod/105/420-01-04.jpg</v>
      </c>
      <c r="AU122" s="2" t="str">
        <f t="shared" si="26"/>
        <v>,http://www.aubertrain.com/shop/img-put/prod/105/420-01-05.jpg</v>
      </c>
      <c r="AV122" s="2" t="str">
        <f t="shared" si="27"/>
        <v/>
      </c>
      <c r="AW122" s="183" t="str">
        <f t="shared" si="29"/>
        <v>http://www.aubertrain.com/shop/img-put/prod/105/420-01-01.jpg,http://www.aubertrain.com/shop/img-put/prod/105/420-01-02.jpg,http://www.aubertrain.com/shop/img-put/prod/105/420-01-03.jpg,http://www.aubertrain.com/shop/img-put/prod/105/420-01-04.jpg,http://www.aubertrain.com/shop/img-put/prod/105/420-01-05.jpg</v>
      </c>
      <c r="AX122" s="183" t="str">
        <f t="shared" si="28"/>
        <v>MODÈLES CORRENTINO HOe,02</v>
      </c>
    </row>
    <row r="123" spans="1:50" ht="68" customHeight="1">
      <c r="A123" s="1">
        <v>122</v>
      </c>
      <c r="B123" s="17"/>
      <c r="C123" s="289">
        <v>105</v>
      </c>
      <c r="D123" s="282" t="s">
        <v>3510</v>
      </c>
      <c r="E123" s="283"/>
      <c r="F123" s="171" t="str">
        <f t="shared" si="15"/>
        <v>10502</v>
      </c>
      <c r="G123" s="171" t="str">
        <f t="shared" si="16"/>
        <v>MODÈLES CORRENTINO HOe</v>
      </c>
      <c r="H123" s="171" t="str">
        <f t="shared" si="17"/>
        <v>02</v>
      </c>
      <c r="I123" s="171" t="str">
        <f t="shared" si="18"/>
        <v/>
      </c>
      <c r="J123" s="171">
        <f t="shared" si="19"/>
        <v>59</v>
      </c>
      <c r="K123" s="31">
        <f t="shared" si="20"/>
        <v>0</v>
      </c>
      <c r="L123" s="192" t="s">
        <v>3499</v>
      </c>
      <c r="M123" s="192" t="s">
        <v>3510</v>
      </c>
      <c r="N123" s="192" t="s">
        <v>3500</v>
      </c>
      <c r="O123" s="88"/>
      <c r="P123" s="88"/>
      <c r="Q123" s="88"/>
      <c r="R123" s="26" t="s">
        <v>911</v>
      </c>
      <c r="S123" s="21">
        <v>1</v>
      </c>
      <c r="T123" s="16" t="s">
        <v>2318</v>
      </c>
      <c r="U123" s="16" t="s">
        <v>1523</v>
      </c>
      <c r="V123" s="16" t="s">
        <v>998</v>
      </c>
      <c r="W123" s="16" t="s">
        <v>2188</v>
      </c>
      <c r="X123" s="11" t="s">
        <v>990</v>
      </c>
      <c r="Y123" s="11" t="s">
        <v>989</v>
      </c>
      <c r="Z123" s="280">
        <f t="shared" si="21"/>
        <v>62.5</v>
      </c>
      <c r="AA123" s="12">
        <v>75</v>
      </c>
      <c r="AB123" s="145">
        <f>AB122*3</f>
        <v>39</v>
      </c>
      <c r="AC123" s="145"/>
      <c r="AD123" s="127"/>
      <c r="AE123" s="152"/>
      <c r="AF123" s="156">
        <v>1</v>
      </c>
      <c r="AG123" s="159"/>
      <c r="AH123" s="137">
        <v>1</v>
      </c>
      <c r="AJ123" s="136"/>
      <c r="AK123" s="136">
        <v>1</v>
      </c>
      <c r="AL123" s="140"/>
      <c r="AM123" s="136">
        <v>1</v>
      </c>
      <c r="AN123" s="144"/>
      <c r="AO123" s="144"/>
      <c r="AP123" s="144"/>
      <c r="AQ123" s="2" t="str">
        <f t="shared" si="22"/>
        <v>http://www.aubertrain.com/shop/img-put/prod/105/420-02-01.jpg</v>
      </c>
      <c r="AR123" s="2" t="str">
        <f t="shared" si="23"/>
        <v>,http://www.aubertrain.com/shop/img-put/prod/105/420-02-02.jpg</v>
      </c>
      <c r="AS123" s="2" t="str">
        <f t="shared" si="24"/>
        <v>,http://www.aubertrain.com/shop/img-put/prod/105/420-02-03.jpg</v>
      </c>
      <c r="AT123" s="2" t="str">
        <f t="shared" si="25"/>
        <v/>
      </c>
      <c r="AU123" s="2" t="str">
        <f t="shared" si="26"/>
        <v/>
      </c>
      <c r="AV123" s="2" t="str">
        <f t="shared" si="27"/>
        <v/>
      </c>
      <c r="AW123" s="183" t="str">
        <f t="shared" si="29"/>
        <v>http://www.aubertrain.com/shop/img-put/prod/105/420-02-01.jpg,http://www.aubertrain.com/shop/img-put/prod/105/420-02-02.jpg,http://www.aubertrain.com/shop/img-put/prod/105/420-02-03.jpg</v>
      </c>
      <c r="AX123" s="183" t="str">
        <f t="shared" si="28"/>
        <v>MODÈLES CORRENTINO HOe,02</v>
      </c>
    </row>
    <row r="124" spans="1:50" ht="68" customHeight="1">
      <c r="A124" s="2">
        <v>123</v>
      </c>
      <c r="B124" s="17"/>
      <c r="C124" s="289">
        <v>105</v>
      </c>
      <c r="D124" s="282" t="s">
        <v>3510</v>
      </c>
      <c r="E124" s="283"/>
      <c r="F124" s="171" t="str">
        <f t="shared" si="15"/>
        <v>10502</v>
      </c>
      <c r="G124" s="171" t="str">
        <f t="shared" si="16"/>
        <v>MODÈLES CORRENTINO HOe</v>
      </c>
      <c r="H124" s="171" t="str">
        <f t="shared" si="17"/>
        <v>02</v>
      </c>
      <c r="I124" s="171" t="str">
        <f t="shared" si="18"/>
        <v/>
      </c>
      <c r="J124" s="171">
        <f t="shared" si="19"/>
        <v>59</v>
      </c>
      <c r="K124" s="31">
        <f t="shared" si="20"/>
        <v>0</v>
      </c>
      <c r="L124" s="192" t="s">
        <v>3499</v>
      </c>
      <c r="M124" s="192" t="s">
        <v>3510</v>
      </c>
      <c r="N124" s="192" t="s">
        <v>3500</v>
      </c>
      <c r="O124" s="88"/>
      <c r="P124" s="88"/>
      <c r="Q124" s="88"/>
      <c r="R124" s="26" t="s">
        <v>912</v>
      </c>
      <c r="S124" s="21">
        <v>1</v>
      </c>
      <c r="T124" s="16" t="s">
        <v>2317</v>
      </c>
      <c r="U124" s="16" t="s">
        <v>1524</v>
      </c>
      <c r="V124" s="16" t="s">
        <v>450</v>
      </c>
      <c r="W124" s="16" t="s">
        <v>2191</v>
      </c>
      <c r="X124" s="11" t="s">
        <v>988</v>
      </c>
      <c r="Y124" s="11" t="s">
        <v>208</v>
      </c>
      <c r="Z124" s="280">
        <f t="shared" si="21"/>
        <v>16.666666666666668</v>
      </c>
      <c r="AA124" s="12">
        <v>20</v>
      </c>
      <c r="AB124" s="145">
        <v>11</v>
      </c>
      <c r="AC124" s="145"/>
      <c r="AD124" s="127">
        <v>3</v>
      </c>
      <c r="AE124" s="152"/>
      <c r="AF124" s="156">
        <v>1</v>
      </c>
      <c r="AG124" s="159"/>
      <c r="AH124" s="137">
        <v>1</v>
      </c>
      <c r="AJ124" s="136"/>
      <c r="AK124" s="136">
        <v>1</v>
      </c>
      <c r="AL124" s="140"/>
      <c r="AM124" s="136">
        <v>1</v>
      </c>
      <c r="AN124" s="144"/>
      <c r="AO124" s="144"/>
      <c r="AP124" s="144"/>
      <c r="AQ124" s="2" t="str">
        <f t="shared" si="22"/>
        <v>http://www.aubertrain.com/shop/img-put/prod/105/420-03-01.jpg</v>
      </c>
      <c r="AR124" s="2" t="str">
        <f t="shared" si="23"/>
        <v>,http://www.aubertrain.com/shop/img-put/prod/105/420-03-02.jpg</v>
      </c>
      <c r="AS124" s="2" t="str">
        <f t="shared" si="24"/>
        <v>,http://www.aubertrain.com/shop/img-put/prod/105/420-03-03.jpg</v>
      </c>
      <c r="AT124" s="2" t="str">
        <f t="shared" si="25"/>
        <v/>
      </c>
      <c r="AU124" s="2" t="str">
        <f t="shared" si="26"/>
        <v/>
      </c>
      <c r="AV124" s="2" t="str">
        <f t="shared" si="27"/>
        <v/>
      </c>
      <c r="AW124" s="183" t="str">
        <f t="shared" si="29"/>
        <v>http://www.aubertrain.com/shop/img-put/prod/105/420-03-01.jpg,http://www.aubertrain.com/shop/img-put/prod/105/420-03-02.jpg,http://www.aubertrain.com/shop/img-put/prod/105/420-03-03.jpg</v>
      </c>
      <c r="AX124" s="183" t="str">
        <f t="shared" si="28"/>
        <v>MODÈLES CORRENTINO HOe,02</v>
      </c>
    </row>
    <row r="125" spans="1:50" ht="68" customHeight="1">
      <c r="A125" s="1">
        <v>124</v>
      </c>
      <c r="B125" s="17"/>
      <c r="C125" s="289">
        <v>105</v>
      </c>
      <c r="D125" s="282" t="s">
        <v>3510</v>
      </c>
      <c r="E125" s="283"/>
      <c r="F125" s="171" t="str">
        <f t="shared" si="15"/>
        <v>10502</v>
      </c>
      <c r="G125" s="171" t="str">
        <f t="shared" si="16"/>
        <v>MODÈLES CORRENTINO HOe</v>
      </c>
      <c r="H125" s="171" t="str">
        <f t="shared" si="17"/>
        <v>02</v>
      </c>
      <c r="I125" s="171" t="str">
        <f t="shared" si="18"/>
        <v/>
      </c>
      <c r="J125" s="171">
        <f t="shared" si="19"/>
        <v>59</v>
      </c>
      <c r="K125" s="31">
        <f t="shared" si="20"/>
        <v>0</v>
      </c>
      <c r="L125" s="192" t="s">
        <v>3499</v>
      </c>
      <c r="M125" s="192" t="s">
        <v>3510</v>
      </c>
      <c r="N125" s="88"/>
      <c r="O125" s="88"/>
      <c r="P125" s="88"/>
      <c r="Q125" s="88"/>
      <c r="R125" s="26" t="s">
        <v>913</v>
      </c>
      <c r="S125" s="21">
        <v>1</v>
      </c>
      <c r="T125" s="16" t="s">
        <v>2319</v>
      </c>
      <c r="U125" s="16" t="s">
        <v>1525</v>
      </c>
      <c r="V125" s="16" t="s">
        <v>999</v>
      </c>
      <c r="W125" s="16" t="s">
        <v>2192</v>
      </c>
      <c r="X125" s="11" t="s">
        <v>991</v>
      </c>
      <c r="Y125" s="11" t="s">
        <v>208</v>
      </c>
      <c r="Z125" s="280">
        <f t="shared" si="21"/>
        <v>46.666666666666671</v>
      </c>
      <c r="AA125" s="12">
        <v>56</v>
      </c>
      <c r="AB125" s="145">
        <f>AB124*3</f>
        <v>33</v>
      </c>
      <c r="AC125" s="145"/>
      <c r="AD125" s="127">
        <v>2</v>
      </c>
      <c r="AE125" s="152"/>
      <c r="AF125" s="156">
        <v>1</v>
      </c>
      <c r="AG125" s="159"/>
      <c r="AH125" s="137">
        <v>1</v>
      </c>
      <c r="AJ125" s="136"/>
      <c r="AK125" s="136">
        <v>1</v>
      </c>
      <c r="AL125" s="140"/>
      <c r="AM125" s="136">
        <v>1</v>
      </c>
      <c r="AN125" s="144"/>
      <c r="AO125" s="144"/>
      <c r="AP125" s="144"/>
      <c r="AQ125" s="2" t="str">
        <f t="shared" si="22"/>
        <v>http://www.aubertrain.com/shop/img-put/prod/105/420-04-01.jpg</v>
      </c>
      <c r="AR125" s="2" t="str">
        <f t="shared" si="23"/>
        <v>,http://www.aubertrain.com/shop/img-put/prod/105/420-04-02.jpg</v>
      </c>
      <c r="AS125" s="2" t="str">
        <f t="shared" si="24"/>
        <v/>
      </c>
      <c r="AT125" s="2" t="str">
        <f t="shared" si="25"/>
        <v/>
      </c>
      <c r="AU125" s="2" t="str">
        <f t="shared" si="26"/>
        <v/>
      </c>
      <c r="AV125" s="2" t="str">
        <f t="shared" si="27"/>
        <v/>
      </c>
      <c r="AW125" s="183" t="str">
        <f t="shared" si="29"/>
        <v>http://www.aubertrain.com/shop/img-put/prod/105/420-04-01.jpg,http://www.aubertrain.com/shop/img-put/prod/105/420-04-02.jpg</v>
      </c>
      <c r="AX125" s="183" t="str">
        <f t="shared" si="28"/>
        <v>MODÈLES CORRENTINO HOe,02</v>
      </c>
    </row>
    <row r="126" spans="1:50" ht="68" customHeight="1">
      <c r="A126" s="2">
        <v>125</v>
      </c>
      <c r="B126" s="17"/>
      <c r="C126" s="289">
        <v>105</v>
      </c>
      <c r="D126" s="282" t="s">
        <v>3510</v>
      </c>
      <c r="E126" s="283"/>
      <c r="F126" s="171" t="str">
        <f t="shared" si="15"/>
        <v>10502</v>
      </c>
      <c r="G126" s="171" t="str">
        <f t="shared" si="16"/>
        <v>MODÈLES CORRENTINO HOe</v>
      </c>
      <c r="H126" s="171" t="str">
        <f t="shared" si="17"/>
        <v>02</v>
      </c>
      <c r="I126" s="171" t="str">
        <f t="shared" si="18"/>
        <v/>
      </c>
      <c r="J126" s="171">
        <f t="shared" si="19"/>
        <v>59</v>
      </c>
      <c r="K126" s="31">
        <f t="shared" si="20"/>
        <v>0</v>
      </c>
      <c r="L126" s="192" t="s">
        <v>3499</v>
      </c>
      <c r="M126" s="192" t="s">
        <v>3510</v>
      </c>
      <c r="N126" s="192" t="s">
        <v>3500</v>
      </c>
      <c r="O126" s="192" t="s">
        <v>3501</v>
      </c>
      <c r="P126" s="192"/>
      <c r="Q126" s="88"/>
      <c r="R126" s="26" t="s">
        <v>914</v>
      </c>
      <c r="S126" s="21">
        <v>1</v>
      </c>
      <c r="T126" s="16" t="s">
        <v>2195</v>
      </c>
      <c r="U126" s="16" t="s">
        <v>1526</v>
      </c>
      <c r="V126" s="16" t="s">
        <v>449</v>
      </c>
      <c r="W126" s="16" t="s">
        <v>2193</v>
      </c>
      <c r="X126" s="11" t="s">
        <v>992</v>
      </c>
      <c r="Y126" s="11" t="s">
        <v>209</v>
      </c>
      <c r="Z126" s="280">
        <f t="shared" si="21"/>
        <v>29.166666666666668</v>
      </c>
      <c r="AA126" s="12">
        <v>35</v>
      </c>
      <c r="AB126" s="145">
        <v>21</v>
      </c>
      <c r="AC126" s="145"/>
      <c r="AD126" s="127"/>
      <c r="AE126" s="152"/>
      <c r="AF126" s="156">
        <v>1</v>
      </c>
      <c r="AG126" s="159"/>
      <c r="AH126" s="137">
        <v>1</v>
      </c>
      <c r="AJ126" s="136"/>
      <c r="AK126" s="136">
        <v>1</v>
      </c>
      <c r="AL126" s="140"/>
      <c r="AM126" s="136">
        <v>1</v>
      </c>
      <c r="AN126" s="144"/>
      <c r="AO126" s="144"/>
      <c r="AP126" s="144"/>
      <c r="AQ126" s="2" t="str">
        <f t="shared" si="22"/>
        <v>http://www.aubertrain.com/shop/img-put/prod/105/420-05-01.jpg</v>
      </c>
      <c r="AR126" s="2" t="str">
        <f t="shared" si="23"/>
        <v>,http://www.aubertrain.com/shop/img-put/prod/105/420-05-02.jpg</v>
      </c>
      <c r="AS126" s="2" t="str">
        <f t="shared" si="24"/>
        <v>,http://www.aubertrain.com/shop/img-put/prod/105/420-05-03.jpg</v>
      </c>
      <c r="AT126" s="2" t="str">
        <f t="shared" si="25"/>
        <v>,http://www.aubertrain.com/shop/img-put/prod/105/420-05-04.jpg</v>
      </c>
      <c r="AU126" s="2" t="str">
        <f t="shared" si="26"/>
        <v/>
      </c>
      <c r="AV126" s="2" t="str">
        <f t="shared" si="27"/>
        <v/>
      </c>
      <c r="AW126" s="183" t="str">
        <f t="shared" si="29"/>
        <v>http://www.aubertrain.com/shop/img-put/prod/105/420-05-01.jpg,http://www.aubertrain.com/shop/img-put/prod/105/420-05-02.jpg,http://www.aubertrain.com/shop/img-put/prod/105/420-05-03.jpg,http://www.aubertrain.com/shop/img-put/prod/105/420-05-04.jpg</v>
      </c>
      <c r="AX126" s="183" t="str">
        <f t="shared" si="28"/>
        <v>MODÈLES CORRENTINO HOe,02</v>
      </c>
    </row>
    <row r="127" spans="1:50" ht="68" customHeight="1">
      <c r="A127" s="1">
        <v>126</v>
      </c>
      <c r="B127" s="17"/>
      <c r="C127" s="289">
        <v>105</v>
      </c>
      <c r="D127" s="282" t="s">
        <v>3510</v>
      </c>
      <c r="E127" s="283"/>
      <c r="F127" s="171" t="str">
        <f t="shared" si="15"/>
        <v>10502</v>
      </c>
      <c r="G127" s="171" t="str">
        <f t="shared" si="16"/>
        <v>MODÈLES CORRENTINO HOe</v>
      </c>
      <c r="H127" s="171" t="str">
        <f t="shared" si="17"/>
        <v>02</v>
      </c>
      <c r="I127" s="171" t="str">
        <f t="shared" si="18"/>
        <v/>
      </c>
      <c r="J127" s="171">
        <f t="shared" si="19"/>
        <v>59</v>
      </c>
      <c r="K127" s="31">
        <f t="shared" si="20"/>
        <v>0</v>
      </c>
      <c r="L127" s="192" t="s">
        <v>3499</v>
      </c>
      <c r="M127" s="192" t="s">
        <v>3510</v>
      </c>
      <c r="N127" s="192" t="s">
        <v>3500</v>
      </c>
      <c r="O127" s="192" t="s">
        <v>3501</v>
      </c>
      <c r="P127" s="88"/>
      <c r="Q127" s="88"/>
      <c r="R127" s="26" t="s">
        <v>915</v>
      </c>
      <c r="S127" s="21">
        <v>1</v>
      </c>
      <c r="T127" s="16" t="s">
        <v>2320</v>
      </c>
      <c r="U127" s="16" t="s">
        <v>1527</v>
      </c>
      <c r="V127" s="20" t="s">
        <v>1000</v>
      </c>
      <c r="W127" s="16" t="s">
        <v>2194</v>
      </c>
      <c r="X127" s="11" t="s">
        <v>993</v>
      </c>
      <c r="Y127" s="11" t="s">
        <v>994</v>
      </c>
      <c r="Z127" s="280">
        <f t="shared" si="21"/>
        <v>62.5</v>
      </c>
      <c r="AA127" s="12">
        <v>75</v>
      </c>
      <c r="AB127" s="145">
        <f>AB126+AB124+AB122</f>
        <v>45</v>
      </c>
      <c r="AC127" s="145"/>
      <c r="AD127" s="127"/>
      <c r="AE127" s="152"/>
      <c r="AF127" s="156">
        <v>1</v>
      </c>
      <c r="AG127" s="159"/>
      <c r="AH127" s="137">
        <v>1</v>
      </c>
      <c r="AJ127" s="136"/>
      <c r="AK127" s="136">
        <v>1</v>
      </c>
      <c r="AL127" s="140"/>
      <c r="AM127" s="136">
        <v>1</v>
      </c>
      <c r="AN127" s="144"/>
      <c r="AO127" s="144"/>
      <c r="AP127" s="144"/>
      <c r="AQ127" s="2" t="str">
        <f t="shared" si="22"/>
        <v>http://www.aubertrain.com/shop/img-put/prod/105/420-06-01.jpg</v>
      </c>
      <c r="AR127" s="2" t="str">
        <f t="shared" si="23"/>
        <v>,http://www.aubertrain.com/shop/img-put/prod/105/420-06-02.jpg</v>
      </c>
      <c r="AS127" s="2" t="str">
        <f t="shared" si="24"/>
        <v>,http://www.aubertrain.com/shop/img-put/prod/105/420-06-03.jpg</v>
      </c>
      <c r="AT127" s="2" t="str">
        <f t="shared" si="25"/>
        <v>,http://www.aubertrain.com/shop/img-put/prod/105/420-06-04.jpg</v>
      </c>
      <c r="AU127" s="2" t="str">
        <f t="shared" si="26"/>
        <v/>
      </c>
      <c r="AV127" s="2" t="str">
        <f t="shared" si="27"/>
        <v/>
      </c>
      <c r="AW127" s="183" t="str">
        <f t="shared" si="29"/>
        <v>http://www.aubertrain.com/shop/img-put/prod/105/420-06-01.jpg,http://www.aubertrain.com/shop/img-put/prod/105/420-06-02.jpg,http://www.aubertrain.com/shop/img-put/prod/105/420-06-03.jpg,http://www.aubertrain.com/shop/img-put/prod/105/420-06-04.jpg</v>
      </c>
      <c r="AX127" s="183" t="str">
        <f t="shared" si="28"/>
        <v>MODÈLES CORRENTINO HOe,02</v>
      </c>
    </row>
    <row r="128" spans="1:50" ht="68" customHeight="1">
      <c r="A128" s="2">
        <v>127</v>
      </c>
      <c r="B128" s="168"/>
      <c r="C128" s="289">
        <v>105</v>
      </c>
      <c r="D128" s="282" t="s">
        <v>3510</v>
      </c>
      <c r="E128" s="283"/>
      <c r="F128" s="171" t="str">
        <f t="shared" si="15"/>
        <v>10502</v>
      </c>
      <c r="G128" s="171" t="str">
        <f t="shared" si="16"/>
        <v>MODÈLES CORRENTINO HOe</v>
      </c>
      <c r="H128" s="171" t="str">
        <f t="shared" si="17"/>
        <v>02</v>
      </c>
      <c r="I128" s="171" t="str">
        <f t="shared" si="18"/>
        <v/>
      </c>
      <c r="J128" s="171">
        <f t="shared" si="19"/>
        <v>59</v>
      </c>
      <c r="K128" s="31">
        <f t="shared" si="20"/>
        <v>0</v>
      </c>
      <c r="L128" s="192" t="s">
        <v>3499</v>
      </c>
      <c r="M128" s="88"/>
      <c r="N128" s="88"/>
      <c r="O128" s="88"/>
      <c r="P128" s="88"/>
      <c r="Q128" s="88"/>
      <c r="R128" s="26" t="s">
        <v>3471</v>
      </c>
      <c r="S128" s="21">
        <v>1</v>
      </c>
      <c r="T128" s="16" t="s">
        <v>3472</v>
      </c>
      <c r="U128" s="16" t="s">
        <v>3473</v>
      </c>
      <c r="V128" s="16" t="s">
        <v>3474</v>
      </c>
      <c r="W128" s="16" t="s">
        <v>3475</v>
      </c>
      <c r="X128" s="11"/>
      <c r="Y128" s="11"/>
      <c r="Z128" s="280">
        <f t="shared" si="21"/>
        <v>7.916666666666667</v>
      </c>
      <c r="AA128" s="165">
        <v>9.5</v>
      </c>
      <c r="AB128" s="145">
        <f>4.18*1.2</f>
        <v>5.0159999999999991</v>
      </c>
      <c r="AC128" s="145"/>
      <c r="AD128" s="127"/>
      <c r="AE128" s="152"/>
      <c r="AF128" s="156"/>
      <c r="AG128" s="159"/>
      <c r="AH128" s="137"/>
      <c r="AJ128" s="136"/>
      <c r="AK128" s="136"/>
      <c r="AL128" s="140"/>
      <c r="AM128" s="136"/>
      <c r="AN128" s="144"/>
      <c r="AO128" s="144"/>
      <c r="AP128" s="144"/>
      <c r="AQ128" s="2" t="str">
        <f t="shared" si="22"/>
        <v>http://www.aubertrain.com/shop/img-put/prod/105/420-07-01.jpg</v>
      </c>
      <c r="AR128" s="2" t="str">
        <f t="shared" si="23"/>
        <v/>
      </c>
      <c r="AS128" s="2" t="str">
        <f t="shared" si="24"/>
        <v/>
      </c>
      <c r="AT128" s="2" t="str">
        <f t="shared" si="25"/>
        <v/>
      </c>
      <c r="AU128" s="2" t="str">
        <f t="shared" si="26"/>
        <v/>
      </c>
      <c r="AV128" s="2" t="str">
        <f t="shared" si="27"/>
        <v/>
      </c>
      <c r="AW128" s="183" t="str">
        <f t="shared" si="29"/>
        <v>http://www.aubertrain.com/shop/img-put/prod/105/420-07-01.jpg</v>
      </c>
      <c r="AX128" s="183" t="str">
        <f t="shared" si="28"/>
        <v>MODÈLES CORRENTINO HOe,02</v>
      </c>
    </row>
    <row r="129" spans="1:50" ht="68" customHeight="1">
      <c r="A129" s="1">
        <v>128</v>
      </c>
      <c r="B129" s="99">
        <v>500</v>
      </c>
      <c r="C129" s="289">
        <v>104</v>
      </c>
      <c r="D129" s="289" t="s">
        <v>3503</v>
      </c>
      <c r="E129" s="289" t="s">
        <v>3510</v>
      </c>
      <c r="F129" s="171" t="str">
        <f t="shared" si="15"/>
        <v>1040602</v>
      </c>
      <c r="G129" s="171" t="str">
        <f t="shared" si="16"/>
        <v>AFFICHES</v>
      </c>
      <c r="H129" s="171" t="str">
        <f t="shared" si="17"/>
        <v>06</v>
      </c>
      <c r="I129" s="171" t="str">
        <f t="shared" si="18"/>
        <v>FRANCE</v>
      </c>
      <c r="J129" s="171">
        <f t="shared" si="19"/>
        <v>0</v>
      </c>
      <c r="K129" s="31">
        <f t="shared" si="20"/>
        <v>0</v>
      </c>
      <c r="L129" s="192" t="s">
        <v>3499</v>
      </c>
      <c r="M129" s="88"/>
      <c r="N129" s="88"/>
      <c r="O129" s="88"/>
      <c r="P129" s="88"/>
      <c r="Q129" s="88"/>
      <c r="R129" s="100" t="s">
        <v>2150</v>
      </c>
      <c r="S129" s="21">
        <v>1</v>
      </c>
      <c r="T129" s="39" t="s">
        <v>2316</v>
      </c>
      <c r="U129" s="39" t="s">
        <v>2148</v>
      </c>
      <c r="V129" s="39" t="s">
        <v>2633</v>
      </c>
      <c r="W129" s="39" t="s">
        <v>2634</v>
      </c>
      <c r="X129" s="40" t="s">
        <v>2561</v>
      </c>
      <c r="Y129" s="40" t="s">
        <v>2752</v>
      </c>
      <c r="Z129" s="280">
        <f t="shared" si="21"/>
        <v>10</v>
      </c>
      <c r="AA129" s="42">
        <v>12</v>
      </c>
      <c r="AB129" s="70">
        <v>3</v>
      </c>
      <c r="AC129" s="70"/>
      <c r="AD129" s="131">
        <v>30</v>
      </c>
      <c r="AE129" s="152"/>
      <c r="AF129" s="156"/>
      <c r="AG129" s="159">
        <v>1</v>
      </c>
      <c r="AH129" s="137"/>
      <c r="AI129" s="136">
        <v>1</v>
      </c>
      <c r="AJ129" s="136"/>
      <c r="AK129" s="136"/>
      <c r="AL129" s="140"/>
      <c r="AM129" s="144"/>
      <c r="AN129" s="144"/>
      <c r="AO129" s="136">
        <v>1</v>
      </c>
      <c r="AP129" s="144"/>
      <c r="AQ129" s="2" t="str">
        <f t="shared" si="22"/>
        <v>http://www.aubertrain.com/shop/img-put/prod/104/510-01-01.jpg</v>
      </c>
      <c r="AR129" s="2" t="str">
        <f t="shared" si="23"/>
        <v/>
      </c>
      <c r="AS129" s="2" t="str">
        <f t="shared" si="24"/>
        <v/>
      </c>
      <c r="AT129" s="2" t="str">
        <f t="shared" si="25"/>
        <v/>
      </c>
      <c r="AU129" s="2" t="str">
        <f t="shared" si="26"/>
        <v/>
      </c>
      <c r="AV129" s="2" t="str">
        <f t="shared" si="27"/>
        <v/>
      </c>
      <c r="AW129" s="183" t="str">
        <f t="shared" si="29"/>
        <v>http://www.aubertrain.com/shop/img-put/prod/104/510-01-01.jpg</v>
      </c>
      <c r="AX129" s="183" t="str">
        <f t="shared" si="28"/>
        <v>AFFICHES,06,FRANCE</v>
      </c>
    </row>
    <row r="130" spans="1:50" ht="68" customHeight="1">
      <c r="A130" s="2">
        <v>129</v>
      </c>
      <c r="B130" s="99"/>
      <c r="C130" s="289">
        <v>104</v>
      </c>
      <c r="D130" s="289" t="s">
        <v>3502</v>
      </c>
      <c r="E130" s="289" t="s">
        <v>3510</v>
      </c>
      <c r="F130" s="171" t="str">
        <f t="shared" ref="F130:F193" si="30">C130&amp;D130&amp;E130</f>
        <v>1040502</v>
      </c>
      <c r="G130" s="171" t="str">
        <f t="shared" ref="G130:G193" si="31">VLOOKUP(F130,Categories,5,FALSE)</f>
        <v>AFFICHES</v>
      </c>
      <c r="H130" s="171" t="str">
        <f t="shared" ref="H130:H193" si="32">IF(ISBLANK(D130),"",VLOOKUP(F130,Categories,7,FALSE))</f>
        <v>05</v>
      </c>
      <c r="I130" s="171" t="str">
        <f t="shared" ref="I130:I193" si="33">IF(ISBLANK(E130),"",VLOOKUP(F130,Categories,9,FALSE))</f>
        <v>EUROPE</v>
      </c>
      <c r="J130" s="171">
        <f t="shared" ref="J130:J193" si="34">VLOOKUP(F130,categorie,14,FALSE)</f>
        <v>0</v>
      </c>
      <c r="K130" s="31">
        <f t="shared" ref="K130:K193" si="35">VLOOKUP(F130,Categories,13,FALSE)</f>
        <v>0</v>
      </c>
      <c r="L130" s="192" t="s">
        <v>3499</v>
      </c>
      <c r="M130" s="88"/>
      <c r="N130" s="88"/>
      <c r="O130" s="88"/>
      <c r="P130" s="88"/>
      <c r="Q130" s="88"/>
      <c r="R130" s="100" t="s">
        <v>2151</v>
      </c>
      <c r="S130" s="21">
        <v>1</v>
      </c>
      <c r="T130" s="39" t="s">
        <v>2622</v>
      </c>
      <c r="U130" s="39" t="s">
        <v>2625</v>
      </c>
      <c r="V130" s="39" t="s">
        <v>2626</v>
      </c>
      <c r="W130" s="39" t="s">
        <v>2627</v>
      </c>
      <c r="X130" s="40" t="s">
        <v>2562</v>
      </c>
      <c r="Y130" s="40" t="s">
        <v>2753</v>
      </c>
      <c r="Z130" s="280">
        <f t="shared" ref="Z130:Z193" si="36">AA130/1.2</f>
        <v>6.666666666666667</v>
      </c>
      <c r="AA130" s="42">
        <v>8</v>
      </c>
      <c r="AB130" s="70">
        <v>2</v>
      </c>
      <c r="AC130" s="70"/>
      <c r="AD130" s="131">
        <v>30</v>
      </c>
      <c r="AE130" s="152"/>
      <c r="AF130" s="156"/>
      <c r="AG130" s="159">
        <v>1</v>
      </c>
      <c r="AH130" s="137"/>
      <c r="AI130" s="136">
        <v>1</v>
      </c>
      <c r="AJ130" s="136"/>
      <c r="AK130" s="136"/>
      <c r="AL130" s="140"/>
      <c r="AM130" s="144"/>
      <c r="AN130" s="144"/>
      <c r="AO130" s="136">
        <v>1</v>
      </c>
      <c r="AP130" s="144"/>
      <c r="AQ130" s="2" t="str">
        <f t="shared" ref="AQ130:AQ193" si="37">IF(ISBLANK(L130),"","http://www.aubertrain.com/shop/img-put/prod/"&amp;$C130&amp;"/"&amp;$R130&amp;"-"&amp;L130&amp;".jpg")</f>
        <v>http://www.aubertrain.com/shop/img-put/prod/104/510-02-01.jpg</v>
      </c>
      <c r="AR130" s="2" t="str">
        <f t="shared" ref="AR130:AR193" si="38">IF(ISBLANK(M130),"",",http://www.aubertrain.com/shop/img-put/prod/"&amp;$C130&amp;"/"&amp;$R130&amp;"-"&amp;M130&amp;".jpg")</f>
        <v/>
      </c>
      <c r="AS130" s="2" t="str">
        <f t="shared" ref="AS130:AS193" si="39">IF(ISBLANK(N130),"",",http://www.aubertrain.com/shop/img-put/prod/"&amp;$C130&amp;"/"&amp;$R130&amp;"-"&amp;N130&amp;".jpg")</f>
        <v/>
      </c>
      <c r="AT130" s="2" t="str">
        <f t="shared" ref="AT130:AT193" si="40">IF(ISBLANK(O130),"",",http://www.aubertrain.com/shop/img-put/prod/"&amp;$C130&amp;"/"&amp;$R130&amp;"-"&amp;O130&amp;".jpg")</f>
        <v/>
      </c>
      <c r="AU130" s="2" t="str">
        <f t="shared" ref="AU130:AU193" si="41">IF(ISBLANK(P130),"",",http://www.aubertrain.com/shop/img-put/prod/"&amp;$C130&amp;"/"&amp;$R130&amp;"-"&amp;P130&amp;".jpg")</f>
        <v/>
      </c>
      <c r="AV130" s="2" t="str">
        <f t="shared" ref="AV130:AV193" si="42">IF(ISBLANK(Q130),"",",http://www.aubertrain.com/shop/img-put/prod/"&amp;$C130&amp;"/"&amp;$R130&amp;"-"&amp;Q130&amp;".jpg")</f>
        <v/>
      </c>
      <c r="AW130" s="183" t="str">
        <f t="shared" si="29"/>
        <v>http://www.aubertrain.com/shop/img-put/prod/104/510-02-01.jpg</v>
      </c>
      <c r="AX130" s="183" t="str">
        <f t="shared" ref="AX130:AX193" si="43">G130&amp;IF(ISBLANK(D130),"",","&amp;H130)&amp;IF(ISBLANK(E130),"",","&amp;I130)</f>
        <v>AFFICHES,05,EUROPE</v>
      </c>
    </row>
    <row r="131" spans="1:50" ht="68" customHeight="1">
      <c r="A131" s="1">
        <v>130</v>
      </c>
      <c r="B131" s="99"/>
      <c r="C131" s="289">
        <v>104</v>
      </c>
      <c r="D131" s="289" t="s">
        <v>3502</v>
      </c>
      <c r="E131" s="289" t="s">
        <v>3510</v>
      </c>
      <c r="F131" s="171" t="str">
        <f t="shared" si="30"/>
        <v>1040502</v>
      </c>
      <c r="G131" s="171" t="str">
        <f t="shared" si="31"/>
        <v>AFFICHES</v>
      </c>
      <c r="H131" s="171" t="str">
        <f t="shared" si="32"/>
        <v>05</v>
      </c>
      <c r="I131" s="171" t="str">
        <f t="shared" si="33"/>
        <v>EUROPE</v>
      </c>
      <c r="J131" s="171">
        <f t="shared" si="34"/>
        <v>0</v>
      </c>
      <c r="K131" s="31">
        <f t="shared" si="35"/>
        <v>0</v>
      </c>
      <c r="L131" s="192" t="s">
        <v>3499</v>
      </c>
      <c r="M131" s="88"/>
      <c r="N131" s="88"/>
      <c r="O131" s="88"/>
      <c r="P131" s="88"/>
      <c r="Q131" s="88"/>
      <c r="R131" s="100" t="s">
        <v>2153</v>
      </c>
      <c r="S131" s="21">
        <v>1</v>
      </c>
      <c r="T131" s="39" t="s">
        <v>2623</v>
      </c>
      <c r="U131" s="39" t="s">
        <v>2628</v>
      </c>
      <c r="V131" s="39" t="s">
        <v>2629</v>
      </c>
      <c r="W131" s="39" t="s">
        <v>2630</v>
      </c>
      <c r="X131" s="40" t="s">
        <v>2563</v>
      </c>
      <c r="Y131" s="40" t="s">
        <v>2754</v>
      </c>
      <c r="Z131" s="280">
        <f t="shared" si="36"/>
        <v>5</v>
      </c>
      <c r="AA131" s="42">
        <v>6</v>
      </c>
      <c r="AB131" s="70">
        <v>1.5</v>
      </c>
      <c r="AC131" s="70"/>
      <c r="AD131" s="131">
        <v>30</v>
      </c>
      <c r="AE131" s="152"/>
      <c r="AF131" s="156"/>
      <c r="AG131" s="159">
        <v>1</v>
      </c>
      <c r="AH131" s="137"/>
      <c r="AI131" s="136">
        <v>1</v>
      </c>
      <c r="AJ131" s="136"/>
      <c r="AK131" s="136"/>
      <c r="AL131" s="140"/>
      <c r="AM131" s="144"/>
      <c r="AN131" s="144"/>
      <c r="AO131" s="136">
        <v>1</v>
      </c>
      <c r="AP131" s="144"/>
      <c r="AQ131" s="2" t="str">
        <f t="shared" si="37"/>
        <v>http://www.aubertrain.com/shop/img-put/prod/104/510-03-01.jpg</v>
      </c>
      <c r="AR131" s="2" t="str">
        <f t="shared" si="38"/>
        <v/>
      </c>
      <c r="AS131" s="2" t="str">
        <f t="shared" si="39"/>
        <v/>
      </c>
      <c r="AT131" s="2" t="str">
        <f t="shared" si="40"/>
        <v/>
      </c>
      <c r="AU131" s="2" t="str">
        <f t="shared" si="41"/>
        <v/>
      </c>
      <c r="AV131" s="2" t="str">
        <f t="shared" si="42"/>
        <v/>
      </c>
      <c r="AW131" s="183" t="str">
        <f t="shared" ref="AW131:AW194" si="44">AQ131&amp;AR131&amp;AS131&amp;AT131&amp;AU131&amp;AV131</f>
        <v>http://www.aubertrain.com/shop/img-put/prod/104/510-03-01.jpg</v>
      </c>
      <c r="AX131" s="183" t="str">
        <f t="shared" si="43"/>
        <v>AFFICHES,05,EUROPE</v>
      </c>
    </row>
    <row r="132" spans="1:50" ht="68" customHeight="1">
      <c r="A132" s="2">
        <v>131</v>
      </c>
      <c r="B132" s="99"/>
      <c r="C132" s="289">
        <v>104</v>
      </c>
      <c r="D132" s="289" t="s">
        <v>3503</v>
      </c>
      <c r="E132" s="289" t="s">
        <v>3510</v>
      </c>
      <c r="F132" s="171" t="str">
        <f t="shared" si="30"/>
        <v>1040602</v>
      </c>
      <c r="G132" s="171" t="str">
        <f t="shared" si="31"/>
        <v>AFFICHES</v>
      </c>
      <c r="H132" s="171" t="str">
        <f t="shared" si="32"/>
        <v>06</v>
      </c>
      <c r="I132" s="171" t="str">
        <f t="shared" si="33"/>
        <v>FRANCE</v>
      </c>
      <c r="J132" s="171">
        <f t="shared" si="34"/>
        <v>0</v>
      </c>
      <c r="K132" s="31">
        <f t="shared" si="35"/>
        <v>0</v>
      </c>
      <c r="L132" s="192" t="s">
        <v>3499</v>
      </c>
      <c r="M132" s="88"/>
      <c r="N132" s="88"/>
      <c r="O132" s="88"/>
      <c r="P132" s="88"/>
      <c r="Q132" s="88"/>
      <c r="R132" s="100" t="s">
        <v>2152</v>
      </c>
      <c r="S132" s="21">
        <v>1</v>
      </c>
      <c r="T132" s="39" t="s">
        <v>2624</v>
      </c>
      <c r="U132" s="39" t="s">
        <v>2631</v>
      </c>
      <c r="V132" s="39" t="s">
        <v>2632</v>
      </c>
      <c r="W132" s="39" t="s">
        <v>2755</v>
      </c>
      <c r="X132" s="40" t="s">
        <v>2564</v>
      </c>
      <c r="Y132" s="40" t="s">
        <v>2756</v>
      </c>
      <c r="Z132" s="280">
        <f t="shared" si="36"/>
        <v>6.666666666666667</v>
      </c>
      <c r="AA132" s="42">
        <v>8</v>
      </c>
      <c r="AB132" s="70">
        <v>2</v>
      </c>
      <c r="AC132" s="70"/>
      <c r="AD132" s="131">
        <v>30</v>
      </c>
      <c r="AE132" s="152"/>
      <c r="AF132" s="156"/>
      <c r="AG132" s="159">
        <v>1</v>
      </c>
      <c r="AH132" s="137"/>
      <c r="AI132" s="136">
        <v>1</v>
      </c>
      <c r="AJ132" s="136"/>
      <c r="AK132" s="136"/>
      <c r="AL132" s="140"/>
      <c r="AM132" s="144"/>
      <c r="AN132" s="144"/>
      <c r="AO132" s="136">
        <v>1</v>
      </c>
      <c r="AP132" s="144"/>
      <c r="AQ132" s="2" t="str">
        <f t="shared" si="37"/>
        <v>http://www.aubertrain.com/shop/img-put/prod/104/510-04-01.jpg</v>
      </c>
      <c r="AR132" s="2" t="str">
        <f t="shared" si="38"/>
        <v/>
      </c>
      <c r="AS132" s="2" t="str">
        <f t="shared" si="39"/>
        <v/>
      </c>
      <c r="AT132" s="2" t="str">
        <f t="shared" si="40"/>
        <v/>
      </c>
      <c r="AU132" s="2" t="str">
        <f t="shared" si="41"/>
        <v/>
      </c>
      <c r="AV132" s="2" t="str">
        <f t="shared" si="42"/>
        <v/>
      </c>
      <c r="AW132" s="183" t="str">
        <f t="shared" si="44"/>
        <v>http://www.aubertrain.com/shop/img-put/prod/104/510-04-01.jpg</v>
      </c>
      <c r="AX132" s="183" t="str">
        <f t="shared" si="43"/>
        <v>AFFICHES,06,FRANCE</v>
      </c>
    </row>
    <row r="133" spans="1:50" ht="68" customHeight="1">
      <c r="A133" s="1">
        <v>132</v>
      </c>
      <c r="B133" s="99"/>
      <c r="C133" s="289">
        <v>104</v>
      </c>
      <c r="D133" s="289" t="s">
        <v>3503</v>
      </c>
      <c r="E133" s="289" t="s">
        <v>3510</v>
      </c>
      <c r="F133" s="171" t="str">
        <f t="shared" si="30"/>
        <v>1040602</v>
      </c>
      <c r="G133" s="171" t="str">
        <f t="shared" si="31"/>
        <v>AFFICHES</v>
      </c>
      <c r="H133" s="171" t="str">
        <f t="shared" si="32"/>
        <v>06</v>
      </c>
      <c r="I133" s="171" t="str">
        <f t="shared" si="33"/>
        <v>FRANCE</v>
      </c>
      <c r="J133" s="171">
        <f t="shared" si="34"/>
        <v>0</v>
      </c>
      <c r="K133" s="31">
        <f t="shared" si="35"/>
        <v>0</v>
      </c>
      <c r="L133" s="192" t="s">
        <v>3499</v>
      </c>
      <c r="M133" s="88"/>
      <c r="N133" s="88"/>
      <c r="O133" s="88"/>
      <c r="P133" s="88"/>
      <c r="Q133" s="88"/>
      <c r="R133" s="100" t="s">
        <v>2314</v>
      </c>
      <c r="S133" s="21">
        <v>1</v>
      </c>
      <c r="T133" s="39" t="s">
        <v>2345</v>
      </c>
      <c r="U133" s="39" t="s">
        <v>2757</v>
      </c>
      <c r="V133" s="39" t="s">
        <v>2315</v>
      </c>
      <c r="W133" s="39" t="s">
        <v>2758</v>
      </c>
      <c r="X133" s="40" t="s">
        <v>2560</v>
      </c>
      <c r="Y133" s="40" t="s">
        <v>2759</v>
      </c>
      <c r="Z133" s="280">
        <f t="shared" si="36"/>
        <v>8.3333333333333339</v>
      </c>
      <c r="AA133" s="42">
        <v>10</v>
      </c>
      <c r="AB133" s="70">
        <v>3</v>
      </c>
      <c r="AC133" s="70"/>
      <c r="AD133" s="131">
        <v>30</v>
      </c>
      <c r="AE133" s="152"/>
      <c r="AF133" s="156"/>
      <c r="AG133" s="159">
        <v>1</v>
      </c>
      <c r="AH133" s="137"/>
      <c r="AI133" s="136">
        <v>1</v>
      </c>
      <c r="AJ133" s="136"/>
      <c r="AK133" s="136"/>
      <c r="AL133" s="140"/>
      <c r="AM133" s="144"/>
      <c r="AN133" s="144"/>
      <c r="AO133" s="136">
        <v>1</v>
      </c>
      <c r="AP133" s="144"/>
      <c r="AQ133" s="2" t="str">
        <f t="shared" si="37"/>
        <v>http://www.aubertrain.com/shop/img-put/prod/104/510-05-01.jpg</v>
      </c>
      <c r="AR133" s="2" t="str">
        <f t="shared" si="38"/>
        <v/>
      </c>
      <c r="AS133" s="2" t="str">
        <f t="shared" si="39"/>
        <v/>
      </c>
      <c r="AT133" s="2" t="str">
        <f t="shared" si="40"/>
        <v/>
      </c>
      <c r="AU133" s="2" t="str">
        <f t="shared" si="41"/>
        <v/>
      </c>
      <c r="AV133" s="2" t="str">
        <f t="shared" si="42"/>
        <v/>
      </c>
      <c r="AW133" s="183" t="str">
        <f t="shared" si="44"/>
        <v>http://www.aubertrain.com/shop/img-put/prod/104/510-05-01.jpg</v>
      </c>
      <c r="AX133" s="183" t="str">
        <f t="shared" si="43"/>
        <v>AFFICHES,06,FRANCE</v>
      </c>
    </row>
    <row r="134" spans="1:50" ht="68" customHeight="1">
      <c r="A134" s="2">
        <v>133</v>
      </c>
      <c r="B134" s="99"/>
      <c r="C134" s="289">
        <v>104</v>
      </c>
      <c r="D134" s="289" t="s">
        <v>3503</v>
      </c>
      <c r="E134" s="289" t="s">
        <v>3510</v>
      </c>
      <c r="F134" s="171" t="str">
        <f t="shared" si="30"/>
        <v>1040602</v>
      </c>
      <c r="G134" s="171" t="str">
        <f t="shared" si="31"/>
        <v>AFFICHES</v>
      </c>
      <c r="H134" s="171" t="str">
        <f t="shared" si="32"/>
        <v>06</v>
      </c>
      <c r="I134" s="171" t="str">
        <f t="shared" si="33"/>
        <v>FRANCE</v>
      </c>
      <c r="J134" s="171">
        <f t="shared" si="34"/>
        <v>0</v>
      </c>
      <c r="K134" s="31">
        <f t="shared" si="35"/>
        <v>0</v>
      </c>
      <c r="L134" s="192" t="s">
        <v>3499</v>
      </c>
      <c r="M134" s="88"/>
      <c r="N134" s="88"/>
      <c r="O134" s="88"/>
      <c r="P134" s="88"/>
      <c r="Q134" s="88"/>
      <c r="R134" s="100" t="s">
        <v>2337</v>
      </c>
      <c r="S134" s="21">
        <v>1</v>
      </c>
      <c r="T134" s="39" t="s">
        <v>2346</v>
      </c>
      <c r="U134" s="22" t="s">
        <v>2760</v>
      </c>
      <c r="V134" s="22" t="s">
        <v>2347</v>
      </c>
      <c r="W134" s="22" t="s">
        <v>2761</v>
      </c>
      <c r="X134" s="45" t="s">
        <v>2559</v>
      </c>
      <c r="Y134" s="45" t="s">
        <v>2762</v>
      </c>
      <c r="Z134" s="280">
        <f t="shared" si="36"/>
        <v>8.3333333333333339</v>
      </c>
      <c r="AA134" s="42">
        <v>10</v>
      </c>
      <c r="AB134" s="70">
        <v>3</v>
      </c>
      <c r="AC134" s="70"/>
      <c r="AD134" s="131">
        <v>30</v>
      </c>
      <c r="AE134" s="152"/>
      <c r="AF134" s="156"/>
      <c r="AG134" s="159">
        <v>1</v>
      </c>
      <c r="AH134" s="137"/>
      <c r="AI134" s="136">
        <v>1</v>
      </c>
      <c r="AJ134" s="136"/>
      <c r="AK134" s="136"/>
      <c r="AL134" s="140"/>
      <c r="AM134" s="144"/>
      <c r="AN134" s="144"/>
      <c r="AO134" s="136">
        <v>1</v>
      </c>
      <c r="AP134" s="144"/>
      <c r="AQ134" s="2" t="str">
        <f t="shared" si="37"/>
        <v>http://www.aubertrain.com/shop/img-put/prod/104/510-06-01.jpg</v>
      </c>
      <c r="AR134" s="2" t="str">
        <f t="shared" si="38"/>
        <v/>
      </c>
      <c r="AS134" s="2" t="str">
        <f t="shared" si="39"/>
        <v/>
      </c>
      <c r="AT134" s="2" t="str">
        <f t="shared" si="40"/>
        <v/>
      </c>
      <c r="AU134" s="2" t="str">
        <f t="shared" si="41"/>
        <v/>
      </c>
      <c r="AV134" s="2" t="str">
        <f t="shared" si="42"/>
        <v/>
      </c>
      <c r="AW134" s="183" t="str">
        <f t="shared" si="44"/>
        <v>http://www.aubertrain.com/shop/img-put/prod/104/510-06-01.jpg</v>
      </c>
      <c r="AX134" s="183" t="str">
        <f t="shared" si="43"/>
        <v>AFFICHES,06,FRANCE</v>
      </c>
    </row>
    <row r="135" spans="1:50" ht="68" customHeight="1">
      <c r="A135" s="1">
        <v>134</v>
      </c>
      <c r="B135" s="99"/>
      <c r="C135" s="289">
        <v>104</v>
      </c>
      <c r="D135" s="289" t="s">
        <v>3503</v>
      </c>
      <c r="E135" s="289" t="s">
        <v>3510</v>
      </c>
      <c r="F135" s="171" t="str">
        <f t="shared" si="30"/>
        <v>1040602</v>
      </c>
      <c r="G135" s="171" t="str">
        <f t="shared" si="31"/>
        <v>AFFICHES</v>
      </c>
      <c r="H135" s="171" t="str">
        <f t="shared" si="32"/>
        <v>06</v>
      </c>
      <c r="I135" s="171" t="str">
        <f t="shared" si="33"/>
        <v>FRANCE</v>
      </c>
      <c r="J135" s="171">
        <f t="shared" si="34"/>
        <v>0</v>
      </c>
      <c r="K135" s="31">
        <f t="shared" si="35"/>
        <v>0</v>
      </c>
      <c r="L135" s="192" t="s">
        <v>3499</v>
      </c>
      <c r="M135" s="88"/>
      <c r="N135" s="88"/>
      <c r="O135" s="88"/>
      <c r="P135" s="88"/>
      <c r="Q135" s="88"/>
      <c r="R135" s="100" t="s">
        <v>2344</v>
      </c>
      <c r="S135" s="21">
        <v>1</v>
      </c>
      <c r="T135" s="39" t="s">
        <v>2338</v>
      </c>
      <c r="U135" s="93" t="s">
        <v>2339</v>
      </c>
      <c r="V135" s="93" t="s">
        <v>2339</v>
      </c>
      <c r="W135" s="93" t="s">
        <v>2340</v>
      </c>
      <c r="X135" s="11" t="s">
        <v>2552</v>
      </c>
      <c r="Y135" s="11" t="s">
        <v>2553</v>
      </c>
      <c r="Z135" s="280">
        <f t="shared" si="36"/>
        <v>8.3333333333333339</v>
      </c>
      <c r="AA135" s="42">
        <v>10</v>
      </c>
      <c r="AB135" s="70">
        <v>3</v>
      </c>
      <c r="AC135" s="70"/>
      <c r="AD135" s="131">
        <v>30</v>
      </c>
      <c r="AE135" s="152"/>
      <c r="AF135" s="156"/>
      <c r="AG135" s="159">
        <v>1</v>
      </c>
      <c r="AH135" s="137"/>
      <c r="AI135" s="136">
        <v>1</v>
      </c>
      <c r="AJ135" s="136"/>
      <c r="AK135" s="136"/>
      <c r="AL135" s="140"/>
      <c r="AM135" s="144"/>
      <c r="AN135" s="144"/>
      <c r="AO135" s="136">
        <v>1</v>
      </c>
      <c r="AP135" s="144"/>
      <c r="AQ135" s="2" t="str">
        <f t="shared" si="37"/>
        <v>http://www.aubertrain.com/shop/img-put/prod/104/510-07-01.jpg</v>
      </c>
      <c r="AR135" s="2" t="str">
        <f t="shared" si="38"/>
        <v/>
      </c>
      <c r="AS135" s="2" t="str">
        <f t="shared" si="39"/>
        <v/>
      </c>
      <c r="AT135" s="2" t="str">
        <f t="shared" si="40"/>
        <v/>
      </c>
      <c r="AU135" s="2" t="str">
        <f t="shared" si="41"/>
        <v/>
      </c>
      <c r="AV135" s="2" t="str">
        <f t="shared" si="42"/>
        <v/>
      </c>
      <c r="AW135" s="183" t="str">
        <f t="shared" si="44"/>
        <v>http://www.aubertrain.com/shop/img-put/prod/104/510-07-01.jpg</v>
      </c>
      <c r="AX135" s="183" t="str">
        <f t="shared" si="43"/>
        <v>AFFICHES,06,FRANCE</v>
      </c>
    </row>
    <row r="136" spans="1:50" ht="68" customHeight="1">
      <c r="A136" s="2">
        <v>135</v>
      </c>
      <c r="B136" s="99"/>
      <c r="C136" s="289">
        <v>104</v>
      </c>
      <c r="D136" s="291" t="s">
        <v>3500</v>
      </c>
      <c r="E136" s="291" t="s">
        <v>3510</v>
      </c>
      <c r="F136" s="171" t="str">
        <f t="shared" si="30"/>
        <v>1040302</v>
      </c>
      <c r="G136" s="171" t="str">
        <f t="shared" si="31"/>
        <v>AFFICHES</v>
      </c>
      <c r="H136" s="171" t="str">
        <f t="shared" si="32"/>
        <v>03</v>
      </c>
      <c r="I136" s="171" t="str">
        <f t="shared" si="33"/>
        <v>BELGIUM</v>
      </c>
      <c r="J136" s="171">
        <f t="shared" si="34"/>
        <v>0</v>
      </c>
      <c r="K136" s="31">
        <f t="shared" si="35"/>
        <v>0</v>
      </c>
      <c r="L136" s="192" t="s">
        <v>3499</v>
      </c>
      <c r="M136" s="88"/>
      <c r="N136" s="88"/>
      <c r="O136" s="88"/>
      <c r="P136" s="88"/>
      <c r="Q136" s="88"/>
      <c r="R136" s="100" t="s">
        <v>2369</v>
      </c>
      <c r="S136" s="21">
        <v>1</v>
      </c>
      <c r="T136" s="39" t="s">
        <v>2373</v>
      </c>
      <c r="U136" s="39" t="s">
        <v>2396</v>
      </c>
      <c r="V136" s="39" t="s">
        <v>2397</v>
      </c>
      <c r="W136" s="39" t="s">
        <v>2398</v>
      </c>
      <c r="X136" s="11" t="s">
        <v>2554</v>
      </c>
      <c r="Y136" s="11" t="s">
        <v>2558</v>
      </c>
      <c r="Z136" s="280">
        <f t="shared" si="36"/>
        <v>8.3333333333333339</v>
      </c>
      <c r="AA136" s="42">
        <v>10</v>
      </c>
      <c r="AB136" s="70">
        <v>3</v>
      </c>
      <c r="AC136" s="70"/>
      <c r="AD136" s="131">
        <v>30</v>
      </c>
      <c r="AE136" s="152"/>
      <c r="AF136" s="156"/>
      <c r="AG136" s="159">
        <v>1</v>
      </c>
      <c r="AH136" s="137"/>
      <c r="AI136" s="136">
        <v>1</v>
      </c>
      <c r="AJ136" s="136"/>
      <c r="AK136" s="136"/>
      <c r="AL136" s="140"/>
      <c r="AM136" s="144"/>
      <c r="AN136" s="144"/>
      <c r="AO136" s="136">
        <v>1</v>
      </c>
      <c r="AP136" s="144"/>
      <c r="AQ136" s="2" t="str">
        <f t="shared" si="37"/>
        <v>http://www.aubertrain.com/shop/img-put/prod/104/510-08-01.jpg</v>
      </c>
      <c r="AR136" s="2" t="str">
        <f t="shared" si="38"/>
        <v/>
      </c>
      <c r="AS136" s="2" t="str">
        <f t="shared" si="39"/>
        <v/>
      </c>
      <c r="AT136" s="2" t="str">
        <f t="shared" si="40"/>
        <v/>
      </c>
      <c r="AU136" s="2" t="str">
        <f t="shared" si="41"/>
        <v/>
      </c>
      <c r="AV136" s="2" t="str">
        <f t="shared" si="42"/>
        <v/>
      </c>
      <c r="AW136" s="183" t="str">
        <f t="shared" si="44"/>
        <v>http://www.aubertrain.com/shop/img-put/prod/104/510-08-01.jpg</v>
      </c>
      <c r="AX136" s="183" t="str">
        <f t="shared" si="43"/>
        <v>AFFICHES,03,BELGIUM</v>
      </c>
    </row>
    <row r="137" spans="1:50" ht="68" customHeight="1">
      <c r="A137" s="1">
        <v>136</v>
      </c>
      <c r="B137" s="99"/>
      <c r="C137" s="289">
        <v>104</v>
      </c>
      <c r="D137" s="291" t="s">
        <v>3500</v>
      </c>
      <c r="E137" s="291" t="s">
        <v>3510</v>
      </c>
      <c r="F137" s="171" t="str">
        <f t="shared" si="30"/>
        <v>1040302</v>
      </c>
      <c r="G137" s="171" t="str">
        <f t="shared" si="31"/>
        <v>AFFICHES</v>
      </c>
      <c r="H137" s="171" t="str">
        <f t="shared" si="32"/>
        <v>03</v>
      </c>
      <c r="I137" s="171" t="str">
        <f t="shared" si="33"/>
        <v>BELGIUM</v>
      </c>
      <c r="J137" s="171">
        <f t="shared" si="34"/>
        <v>0</v>
      </c>
      <c r="K137" s="31">
        <f t="shared" si="35"/>
        <v>0</v>
      </c>
      <c r="L137" s="192" t="s">
        <v>3499</v>
      </c>
      <c r="M137" s="88"/>
      <c r="N137" s="88"/>
      <c r="O137" s="88"/>
      <c r="P137" s="88"/>
      <c r="Q137" s="88"/>
      <c r="R137" s="100" t="s">
        <v>2370</v>
      </c>
      <c r="S137" s="21">
        <v>1</v>
      </c>
      <c r="T137" s="39" t="s">
        <v>2374</v>
      </c>
      <c r="U137" s="39" t="s">
        <v>2396</v>
      </c>
      <c r="V137" s="39" t="s">
        <v>2404</v>
      </c>
      <c r="W137" s="39" t="s">
        <v>2407</v>
      </c>
      <c r="X137" s="11" t="s">
        <v>2565</v>
      </c>
      <c r="Y137" s="11" t="s">
        <v>2555</v>
      </c>
      <c r="Z137" s="280">
        <f t="shared" si="36"/>
        <v>8.3333333333333339</v>
      </c>
      <c r="AA137" s="42">
        <v>10</v>
      </c>
      <c r="AB137" s="70">
        <v>3</v>
      </c>
      <c r="AC137" s="70"/>
      <c r="AD137" s="131">
        <v>30</v>
      </c>
      <c r="AE137" s="152"/>
      <c r="AF137" s="156"/>
      <c r="AG137" s="159">
        <v>1</v>
      </c>
      <c r="AH137" s="137"/>
      <c r="AI137" s="136">
        <v>1</v>
      </c>
      <c r="AJ137" s="136"/>
      <c r="AK137" s="136"/>
      <c r="AL137" s="140"/>
      <c r="AM137" s="144"/>
      <c r="AN137" s="144"/>
      <c r="AO137" s="136">
        <v>1</v>
      </c>
      <c r="AP137" s="144"/>
      <c r="AQ137" s="2" t="str">
        <f t="shared" si="37"/>
        <v>http://www.aubertrain.com/shop/img-put/prod/104/510-09-01.jpg</v>
      </c>
      <c r="AR137" s="2" t="str">
        <f t="shared" si="38"/>
        <v/>
      </c>
      <c r="AS137" s="2" t="str">
        <f t="shared" si="39"/>
        <v/>
      </c>
      <c r="AT137" s="2" t="str">
        <f t="shared" si="40"/>
        <v/>
      </c>
      <c r="AU137" s="2" t="str">
        <f t="shared" si="41"/>
        <v/>
      </c>
      <c r="AV137" s="2" t="str">
        <f t="shared" si="42"/>
        <v/>
      </c>
      <c r="AW137" s="183" t="str">
        <f t="shared" si="44"/>
        <v>http://www.aubertrain.com/shop/img-put/prod/104/510-09-01.jpg</v>
      </c>
      <c r="AX137" s="183" t="str">
        <f t="shared" si="43"/>
        <v>AFFICHES,03,BELGIUM</v>
      </c>
    </row>
    <row r="138" spans="1:50" ht="68" customHeight="1">
      <c r="A138" s="2">
        <v>137</v>
      </c>
      <c r="B138" s="99"/>
      <c r="C138" s="289">
        <v>104</v>
      </c>
      <c r="D138" s="291" t="s">
        <v>3536</v>
      </c>
      <c r="E138" s="291" t="s">
        <v>3510</v>
      </c>
      <c r="F138" s="171" t="str">
        <f t="shared" si="30"/>
        <v>1040802</v>
      </c>
      <c r="G138" s="171" t="str">
        <f t="shared" si="31"/>
        <v>AFFICHES</v>
      </c>
      <c r="H138" s="171" t="str">
        <f t="shared" si="32"/>
        <v>08</v>
      </c>
      <c r="I138" s="171" t="str">
        <f t="shared" si="33"/>
        <v>THE NETHERLANDS</v>
      </c>
      <c r="J138" s="171">
        <f t="shared" si="34"/>
        <v>0</v>
      </c>
      <c r="K138" s="31">
        <f t="shared" si="35"/>
        <v>0</v>
      </c>
      <c r="L138" s="192" t="s">
        <v>3499</v>
      </c>
      <c r="M138" s="88"/>
      <c r="N138" s="88"/>
      <c r="O138" s="88"/>
      <c r="P138" s="88"/>
      <c r="Q138" s="88"/>
      <c r="R138" s="100" t="s">
        <v>2371</v>
      </c>
      <c r="S138" s="21">
        <v>1</v>
      </c>
      <c r="T138" s="39" t="s">
        <v>2375</v>
      </c>
      <c r="U138" s="93" t="s">
        <v>2401</v>
      </c>
      <c r="V138" s="39" t="s">
        <v>2399</v>
      </c>
      <c r="W138" s="93" t="s">
        <v>2400</v>
      </c>
      <c r="X138" s="11" t="s">
        <v>2556</v>
      </c>
      <c r="Y138" s="11" t="s">
        <v>2557</v>
      </c>
      <c r="Z138" s="280">
        <f t="shared" si="36"/>
        <v>8.3333333333333339</v>
      </c>
      <c r="AA138" s="42">
        <v>10</v>
      </c>
      <c r="AB138" s="70">
        <v>3</v>
      </c>
      <c r="AC138" s="70"/>
      <c r="AD138" s="131">
        <v>30</v>
      </c>
      <c r="AE138" s="152"/>
      <c r="AF138" s="156"/>
      <c r="AG138" s="159">
        <v>1</v>
      </c>
      <c r="AH138" s="137"/>
      <c r="AI138" s="136">
        <v>1</v>
      </c>
      <c r="AJ138" s="136"/>
      <c r="AK138" s="136"/>
      <c r="AL138" s="140"/>
      <c r="AM138" s="144"/>
      <c r="AN138" s="144"/>
      <c r="AO138" s="136">
        <v>1</v>
      </c>
      <c r="AP138" s="144"/>
      <c r="AQ138" s="2" t="str">
        <f t="shared" si="37"/>
        <v>http://www.aubertrain.com/shop/img-put/prod/104/510-10-01.jpg</v>
      </c>
      <c r="AR138" s="2" t="str">
        <f t="shared" si="38"/>
        <v/>
      </c>
      <c r="AS138" s="2" t="str">
        <f t="shared" si="39"/>
        <v/>
      </c>
      <c r="AT138" s="2" t="str">
        <f t="shared" si="40"/>
        <v/>
      </c>
      <c r="AU138" s="2" t="str">
        <f t="shared" si="41"/>
        <v/>
      </c>
      <c r="AV138" s="2" t="str">
        <f t="shared" si="42"/>
        <v/>
      </c>
      <c r="AW138" s="183" t="str">
        <f t="shared" si="44"/>
        <v>http://www.aubertrain.com/shop/img-put/prod/104/510-10-01.jpg</v>
      </c>
      <c r="AX138" s="183" t="str">
        <f t="shared" si="43"/>
        <v>AFFICHES,08,THE NETHERLANDS</v>
      </c>
    </row>
    <row r="139" spans="1:50" ht="68" customHeight="1">
      <c r="A139" s="1">
        <v>138</v>
      </c>
      <c r="B139" s="99"/>
      <c r="C139" s="289">
        <v>104</v>
      </c>
      <c r="D139" s="291" t="s">
        <v>3536</v>
      </c>
      <c r="E139" s="291" t="s">
        <v>3510</v>
      </c>
      <c r="F139" s="171" t="str">
        <f t="shared" si="30"/>
        <v>1040802</v>
      </c>
      <c r="G139" s="171" t="str">
        <f t="shared" si="31"/>
        <v>AFFICHES</v>
      </c>
      <c r="H139" s="171" t="str">
        <f t="shared" si="32"/>
        <v>08</v>
      </c>
      <c r="I139" s="171" t="str">
        <f t="shared" si="33"/>
        <v>THE NETHERLANDS</v>
      </c>
      <c r="J139" s="171">
        <f t="shared" si="34"/>
        <v>0</v>
      </c>
      <c r="K139" s="31">
        <f t="shared" si="35"/>
        <v>0</v>
      </c>
      <c r="L139" s="192" t="s">
        <v>3499</v>
      </c>
      <c r="M139" s="88"/>
      <c r="N139" s="88"/>
      <c r="O139" s="88"/>
      <c r="P139" s="88"/>
      <c r="Q139" s="88"/>
      <c r="R139" s="100" t="s">
        <v>2372</v>
      </c>
      <c r="S139" s="21">
        <v>1</v>
      </c>
      <c r="T139" s="39" t="s">
        <v>2395</v>
      </c>
      <c r="U139" s="93" t="s">
        <v>2402</v>
      </c>
      <c r="V139" s="39" t="s">
        <v>2406</v>
      </c>
      <c r="W139" s="93" t="s">
        <v>2405</v>
      </c>
      <c r="X139" s="11" t="s">
        <v>2566</v>
      </c>
      <c r="Y139" s="11" t="s">
        <v>2567</v>
      </c>
      <c r="Z139" s="280">
        <f t="shared" si="36"/>
        <v>8.3333333333333339</v>
      </c>
      <c r="AA139" s="42">
        <v>10</v>
      </c>
      <c r="AB139" s="70">
        <v>3</v>
      </c>
      <c r="AC139" s="70"/>
      <c r="AD139" s="131">
        <v>30</v>
      </c>
      <c r="AE139" s="152"/>
      <c r="AF139" s="156"/>
      <c r="AG139" s="159">
        <v>1</v>
      </c>
      <c r="AH139" s="137"/>
      <c r="AI139" s="136">
        <v>1</v>
      </c>
      <c r="AJ139" s="136"/>
      <c r="AK139" s="136"/>
      <c r="AL139" s="140"/>
      <c r="AM139" s="144"/>
      <c r="AN139" s="144"/>
      <c r="AO139" s="136">
        <v>1</v>
      </c>
      <c r="AP139" s="144"/>
      <c r="AQ139" s="2" t="str">
        <f t="shared" si="37"/>
        <v>http://www.aubertrain.com/shop/img-put/prod/104/510-11-01.jpg</v>
      </c>
      <c r="AR139" s="2" t="str">
        <f t="shared" si="38"/>
        <v/>
      </c>
      <c r="AS139" s="2" t="str">
        <f t="shared" si="39"/>
        <v/>
      </c>
      <c r="AT139" s="2" t="str">
        <f t="shared" si="40"/>
        <v/>
      </c>
      <c r="AU139" s="2" t="str">
        <f t="shared" si="41"/>
        <v/>
      </c>
      <c r="AV139" s="2" t="str">
        <f t="shared" si="42"/>
        <v/>
      </c>
      <c r="AW139" s="183" t="str">
        <f t="shared" si="44"/>
        <v>http://www.aubertrain.com/shop/img-put/prod/104/510-11-01.jpg</v>
      </c>
      <c r="AX139" s="183" t="str">
        <f t="shared" si="43"/>
        <v>AFFICHES,08,THE NETHERLANDS</v>
      </c>
    </row>
    <row r="140" spans="1:50" ht="68" customHeight="1">
      <c r="A140" s="2">
        <v>139</v>
      </c>
      <c r="B140" s="99"/>
      <c r="C140" s="289">
        <v>104</v>
      </c>
      <c r="D140" s="291" t="s">
        <v>3502</v>
      </c>
      <c r="E140" s="291" t="s">
        <v>3510</v>
      </c>
      <c r="F140" s="171" t="str">
        <f t="shared" si="30"/>
        <v>1040502</v>
      </c>
      <c r="G140" s="171" t="str">
        <f t="shared" si="31"/>
        <v>AFFICHES</v>
      </c>
      <c r="H140" s="171" t="str">
        <f t="shared" si="32"/>
        <v>05</v>
      </c>
      <c r="I140" s="171" t="str">
        <f t="shared" si="33"/>
        <v>EUROPE</v>
      </c>
      <c r="J140" s="171">
        <f t="shared" si="34"/>
        <v>0</v>
      </c>
      <c r="K140" s="31">
        <f t="shared" si="35"/>
        <v>0</v>
      </c>
      <c r="L140" s="192" t="s">
        <v>3499</v>
      </c>
      <c r="M140" s="88"/>
      <c r="N140" s="88"/>
      <c r="O140" s="88"/>
      <c r="P140" s="88"/>
      <c r="Q140" s="88"/>
      <c r="R140" s="100" t="s">
        <v>2385</v>
      </c>
      <c r="S140" s="21">
        <v>1</v>
      </c>
      <c r="T140" s="39" t="s">
        <v>2387</v>
      </c>
      <c r="U140" s="93" t="s">
        <v>2403</v>
      </c>
      <c r="V140" s="39" t="s">
        <v>2546</v>
      </c>
      <c r="W140" s="93" t="s">
        <v>2547</v>
      </c>
      <c r="X140" s="11" t="s">
        <v>2551</v>
      </c>
      <c r="Y140" s="11" t="s">
        <v>2548</v>
      </c>
      <c r="Z140" s="280">
        <f t="shared" si="36"/>
        <v>6.666666666666667</v>
      </c>
      <c r="AA140" s="42">
        <v>8</v>
      </c>
      <c r="AB140" s="70">
        <v>2</v>
      </c>
      <c r="AC140" s="70"/>
      <c r="AD140" s="131">
        <v>30</v>
      </c>
      <c r="AE140" s="152"/>
      <c r="AF140" s="156"/>
      <c r="AG140" s="159">
        <v>1</v>
      </c>
      <c r="AH140" s="137"/>
      <c r="AI140" s="136">
        <v>1</v>
      </c>
      <c r="AJ140" s="136"/>
      <c r="AK140" s="136"/>
      <c r="AL140" s="140"/>
      <c r="AM140" s="144"/>
      <c r="AN140" s="144"/>
      <c r="AO140" s="136">
        <v>1</v>
      </c>
      <c r="AP140" s="144"/>
      <c r="AQ140" s="2" t="str">
        <f t="shared" si="37"/>
        <v>http://www.aubertrain.com/shop/img-put/prod/104/510-12-01.jpg</v>
      </c>
      <c r="AR140" s="2" t="str">
        <f t="shared" si="38"/>
        <v/>
      </c>
      <c r="AS140" s="2" t="str">
        <f t="shared" si="39"/>
        <v/>
      </c>
      <c r="AT140" s="2" t="str">
        <f t="shared" si="40"/>
        <v/>
      </c>
      <c r="AU140" s="2" t="str">
        <f t="shared" si="41"/>
        <v/>
      </c>
      <c r="AV140" s="2" t="str">
        <f t="shared" si="42"/>
        <v/>
      </c>
      <c r="AW140" s="183" t="str">
        <f t="shared" si="44"/>
        <v>http://www.aubertrain.com/shop/img-put/prod/104/510-12-01.jpg</v>
      </c>
      <c r="AX140" s="183" t="str">
        <f t="shared" si="43"/>
        <v>AFFICHES,05,EUROPE</v>
      </c>
    </row>
    <row r="141" spans="1:50" ht="68" customHeight="1">
      <c r="A141" s="1">
        <v>140</v>
      </c>
      <c r="B141" s="99"/>
      <c r="C141" s="289">
        <v>104</v>
      </c>
      <c r="D141" s="291" t="s">
        <v>3510</v>
      </c>
      <c r="E141" s="291" t="s">
        <v>3510</v>
      </c>
      <c r="F141" s="171" t="str">
        <f t="shared" si="30"/>
        <v>1040202</v>
      </c>
      <c r="G141" s="171" t="str">
        <f t="shared" si="31"/>
        <v>AFFICHES</v>
      </c>
      <c r="H141" s="171" t="str">
        <f t="shared" si="32"/>
        <v>02</v>
      </c>
      <c r="I141" s="171" t="str">
        <f t="shared" si="33"/>
        <v>ARGENTINA</v>
      </c>
      <c r="J141" s="171">
        <f t="shared" si="34"/>
        <v>0</v>
      </c>
      <c r="K141" s="31">
        <f t="shared" si="35"/>
        <v>0</v>
      </c>
      <c r="L141" s="192" t="s">
        <v>3499</v>
      </c>
      <c r="M141" s="88"/>
      <c r="N141" s="88"/>
      <c r="O141" s="88"/>
      <c r="P141" s="88"/>
      <c r="Q141" s="88"/>
      <c r="R141" s="100" t="s">
        <v>2417</v>
      </c>
      <c r="S141" s="21">
        <v>1</v>
      </c>
      <c r="T141" s="108" t="s">
        <v>2526</v>
      </c>
      <c r="U141" s="39" t="s">
        <v>2490</v>
      </c>
      <c r="V141" s="108" t="s">
        <v>2489</v>
      </c>
      <c r="W141" s="39" t="s">
        <v>2506</v>
      </c>
      <c r="X141" s="11" t="s">
        <v>2739</v>
      </c>
      <c r="Y141" s="11" t="s">
        <v>2740</v>
      </c>
      <c r="Z141" s="280">
        <f t="shared" si="36"/>
        <v>10</v>
      </c>
      <c r="AA141" s="42">
        <v>12</v>
      </c>
      <c r="AB141" s="70">
        <v>3</v>
      </c>
      <c r="AC141" s="70"/>
      <c r="AD141" s="131">
        <v>30</v>
      </c>
      <c r="AE141" s="152"/>
      <c r="AF141" s="156">
        <v>1</v>
      </c>
      <c r="AG141" s="159"/>
      <c r="AH141" s="137"/>
      <c r="AI141" s="136">
        <v>1</v>
      </c>
      <c r="AJ141" s="136"/>
      <c r="AK141" s="136"/>
      <c r="AL141" s="140"/>
      <c r="AM141" s="144"/>
      <c r="AN141" s="144"/>
      <c r="AO141" s="136">
        <v>1</v>
      </c>
      <c r="AP141" s="144"/>
      <c r="AQ141" s="2" t="str">
        <f t="shared" si="37"/>
        <v>http://www.aubertrain.com/shop/img-put/prod/104/510-14-01.jpg</v>
      </c>
      <c r="AR141" s="2" t="str">
        <f t="shared" si="38"/>
        <v/>
      </c>
      <c r="AS141" s="2" t="str">
        <f t="shared" si="39"/>
        <v/>
      </c>
      <c r="AT141" s="2" t="str">
        <f t="shared" si="40"/>
        <v/>
      </c>
      <c r="AU141" s="2" t="str">
        <f t="shared" si="41"/>
        <v/>
      </c>
      <c r="AV141" s="2" t="str">
        <f t="shared" si="42"/>
        <v/>
      </c>
      <c r="AW141" s="183" t="str">
        <f t="shared" si="44"/>
        <v>http://www.aubertrain.com/shop/img-put/prod/104/510-14-01.jpg</v>
      </c>
      <c r="AX141" s="183" t="str">
        <f t="shared" si="43"/>
        <v>AFFICHES,02,ARGENTINA</v>
      </c>
    </row>
    <row r="142" spans="1:50" ht="68" customHeight="1">
      <c r="A142" s="2">
        <v>141</v>
      </c>
      <c r="B142" s="99"/>
      <c r="C142" s="289">
        <v>104</v>
      </c>
      <c r="D142" s="291" t="s">
        <v>3503</v>
      </c>
      <c r="E142" s="291" t="s">
        <v>3510</v>
      </c>
      <c r="F142" s="171" t="str">
        <f t="shared" si="30"/>
        <v>1040602</v>
      </c>
      <c r="G142" s="171" t="str">
        <f t="shared" si="31"/>
        <v>AFFICHES</v>
      </c>
      <c r="H142" s="171" t="str">
        <f t="shared" si="32"/>
        <v>06</v>
      </c>
      <c r="I142" s="171" t="str">
        <f t="shared" si="33"/>
        <v>FRANCE</v>
      </c>
      <c r="J142" s="171">
        <f t="shared" si="34"/>
        <v>0</v>
      </c>
      <c r="K142" s="31">
        <f t="shared" si="35"/>
        <v>0</v>
      </c>
      <c r="L142" s="192" t="s">
        <v>3499</v>
      </c>
      <c r="M142" s="88"/>
      <c r="N142" s="88"/>
      <c r="O142" s="88"/>
      <c r="P142" s="88"/>
      <c r="Q142" s="88"/>
      <c r="R142" s="100" t="s">
        <v>2486</v>
      </c>
      <c r="S142" s="21">
        <v>1</v>
      </c>
      <c r="T142" s="103" t="s">
        <v>2525</v>
      </c>
      <c r="U142" s="39" t="s">
        <v>2491</v>
      </c>
      <c r="V142" s="103" t="s">
        <v>2492</v>
      </c>
      <c r="W142" s="39" t="s">
        <v>2508</v>
      </c>
      <c r="X142" s="11" t="s">
        <v>2549</v>
      </c>
      <c r="Y142" s="11" t="s">
        <v>2545</v>
      </c>
      <c r="Z142" s="280">
        <f t="shared" si="36"/>
        <v>11.666666666666668</v>
      </c>
      <c r="AA142" s="42">
        <v>14</v>
      </c>
      <c r="AB142" s="70">
        <v>4</v>
      </c>
      <c r="AC142" s="70"/>
      <c r="AD142" s="131">
        <v>30</v>
      </c>
      <c r="AE142" s="152"/>
      <c r="AF142" s="156"/>
      <c r="AG142" s="159">
        <v>1</v>
      </c>
      <c r="AH142" s="137"/>
      <c r="AI142" s="136">
        <v>1</v>
      </c>
      <c r="AJ142" s="136"/>
      <c r="AK142" s="136"/>
      <c r="AL142" s="140"/>
      <c r="AM142" s="144"/>
      <c r="AN142" s="144"/>
      <c r="AO142" s="136">
        <v>1</v>
      </c>
      <c r="AP142" s="144"/>
      <c r="AQ142" s="2" t="str">
        <f t="shared" si="37"/>
        <v>http://www.aubertrain.com/shop/img-put/prod/104/510-15-01.jpg</v>
      </c>
      <c r="AR142" s="2" t="str">
        <f t="shared" si="38"/>
        <v/>
      </c>
      <c r="AS142" s="2" t="str">
        <f t="shared" si="39"/>
        <v/>
      </c>
      <c r="AT142" s="2" t="str">
        <f t="shared" si="40"/>
        <v/>
      </c>
      <c r="AU142" s="2" t="str">
        <f t="shared" si="41"/>
        <v/>
      </c>
      <c r="AV142" s="2" t="str">
        <f t="shared" si="42"/>
        <v/>
      </c>
      <c r="AW142" s="183" t="str">
        <f t="shared" si="44"/>
        <v>http://www.aubertrain.com/shop/img-put/prod/104/510-15-01.jpg</v>
      </c>
      <c r="AX142" s="183" t="str">
        <f t="shared" si="43"/>
        <v>AFFICHES,06,FRANCE</v>
      </c>
    </row>
    <row r="143" spans="1:50" ht="68" customHeight="1">
      <c r="A143" s="1">
        <v>142</v>
      </c>
      <c r="B143" s="99"/>
      <c r="C143" s="289">
        <v>104</v>
      </c>
      <c r="D143" s="291" t="s">
        <v>3510</v>
      </c>
      <c r="E143" s="291" t="s">
        <v>3510</v>
      </c>
      <c r="F143" s="171" t="str">
        <f t="shared" si="30"/>
        <v>1040202</v>
      </c>
      <c r="G143" s="171" t="str">
        <f t="shared" si="31"/>
        <v>AFFICHES</v>
      </c>
      <c r="H143" s="171" t="str">
        <f t="shared" si="32"/>
        <v>02</v>
      </c>
      <c r="I143" s="171" t="str">
        <f t="shared" si="33"/>
        <v>ARGENTINA</v>
      </c>
      <c r="J143" s="171">
        <f t="shared" si="34"/>
        <v>0</v>
      </c>
      <c r="K143" s="31">
        <f t="shared" si="35"/>
        <v>0</v>
      </c>
      <c r="L143" s="192" t="s">
        <v>3499</v>
      </c>
      <c r="M143" s="88"/>
      <c r="N143" s="88"/>
      <c r="O143" s="88"/>
      <c r="P143" s="88"/>
      <c r="Q143" s="88"/>
      <c r="R143" s="100" t="s">
        <v>2487</v>
      </c>
      <c r="S143" s="21">
        <v>1</v>
      </c>
      <c r="T143" s="103" t="s">
        <v>2524</v>
      </c>
      <c r="U143" s="39" t="s">
        <v>2494</v>
      </c>
      <c r="V143" s="103" t="s">
        <v>2493</v>
      </c>
      <c r="W143" s="39" t="s">
        <v>2505</v>
      </c>
      <c r="X143" s="11" t="s">
        <v>2550</v>
      </c>
      <c r="Y143" s="11" t="s">
        <v>2544</v>
      </c>
      <c r="Z143" s="280">
        <f t="shared" si="36"/>
        <v>11.666666666666668</v>
      </c>
      <c r="AA143" s="42">
        <v>14</v>
      </c>
      <c r="AB143" s="70">
        <v>4</v>
      </c>
      <c r="AC143" s="70"/>
      <c r="AD143" s="131">
        <v>20</v>
      </c>
      <c r="AE143" s="152"/>
      <c r="AF143" s="156">
        <v>1</v>
      </c>
      <c r="AG143" s="159"/>
      <c r="AH143" s="137"/>
      <c r="AI143" s="136">
        <v>1</v>
      </c>
      <c r="AJ143" s="136"/>
      <c r="AK143" s="136"/>
      <c r="AL143" s="140"/>
      <c r="AM143" s="144"/>
      <c r="AN143" s="144"/>
      <c r="AO143" s="136">
        <v>1</v>
      </c>
      <c r="AP143" s="144"/>
      <c r="AQ143" s="2" t="str">
        <f t="shared" si="37"/>
        <v>http://www.aubertrain.com/shop/img-put/prod/104/510-16-01.jpg</v>
      </c>
      <c r="AR143" s="2" t="str">
        <f t="shared" si="38"/>
        <v/>
      </c>
      <c r="AS143" s="2" t="str">
        <f t="shared" si="39"/>
        <v/>
      </c>
      <c r="AT143" s="2" t="str">
        <f t="shared" si="40"/>
        <v/>
      </c>
      <c r="AU143" s="2" t="str">
        <f t="shared" si="41"/>
        <v/>
      </c>
      <c r="AV143" s="2" t="str">
        <f t="shared" si="42"/>
        <v/>
      </c>
      <c r="AW143" s="183" t="str">
        <f t="shared" si="44"/>
        <v>http://www.aubertrain.com/shop/img-put/prod/104/510-16-01.jpg</v>
      </c>
      <c r="AX143" s="183" t="str">
        <f t="shared" si="43"/>
        <v>AFFICHES,02,ARGENTINA</v>
      </c>
    </row>
    <row r="144" spans="1:50" ht="68" customHeight="1">
      <c r="A144" s="2">
        <v>143</v>
      </c>
      <c r="B144" s="99"/>
      <c r="C144" s="289">
        <v>104</v>
      </c>
      <c r="D144" s="291" t="s">
        <v>3503</v>
      </c>
      <c r="E144" s="291" t="s">
        <v>3510</v>
      </c>
      <c r="F144" s="171" t="str">
        <f t="shared" si="30"/>
        <v>1040602</v>
      </c>
      <c r="G144" s="171" t="str">
        <f t="shared" si="31"/>
        <v>AFFICHES</v>
      </c>
      <c r="H144" s="171" t="str">
        <f t="shared" si="32"/>
        <v>06</v>
      </c>
      <c r="I144" s="171" t="str">
        <f t="shared" si="33"/>
        <v>FRANCE</v>
      </c>
      <c r="J144" s="171">
        <f t="shared" si="34"/>
        <v>0</v>
      </c>
      <c r="K144" s="31">
        <f t="shared" si="35"/>
        <v>0</v>
      </c>
      <c r="L144" s="192" t="s">
        <v>3499</v>
      </c>
      <c r="M144" s="88"/>
      <c r="N144" s="88"/>
      <c r="O144" s="88"/>
      <c r="P144" s="88"/>
      <c r="Q144" s="88"/>
      <c r="R144" s="100" t="s">
        <v>2488</v>
      </c>
      <c r="S144" s="21">
        <v>1</v>
      </c>
      <c r="T144" s="108" t="s">
        <v>2523</v>
      </c>
      <c r="U144" s="39" t="s">
        <v>2509</v>
      </c>
      <c r="V144" s="108" t="s">
        <v>3405</v>
      </c>
      <c r="W144" s="39" t="s">
        <v>3406</v>
      </c>
      <c r="X144" s="106" t="s">
        <v>2542</v>
      </c>
      <c r="Y144" s="106" t="s">
        <v>2543</v>
      </c>
      <c r="Z144" s="280">
        <f t="shared" si="36"/>
        <v>6.666666666666667</v>
      </c>
      <c r="AA144" s="42">
        <v>8</v>
      </c>
      <c r="AB144" s="70">
        <v>2</v>
      </c>
      <c r="AC144" s="70"/>
      <c r="AD144" s="131">
        <v>30</v>
      </c>
      <c r="AE144" s="152"/>
      <c r="AF144" s="156"/>
      <c r="AG144" s="159">
        <v>1</v>
      </c>
      <c r="AH144" s="137"/>
      <c r="AI144" s="136">
        <v>1</v>
      </c>
      <c r="AJ144" s="136"/>
      <c r="AK144" s="136"/>
      <c r="AL144" s="140"/>
      <c r="AM144" s="144"/>
      <c r="AN144" s="144"/>
      <c r="AO144" s="136">
        <v>1</v>
      </c>
      <c r="AP144" s="144"/>
      <c r="AQ144" s="2" t="str">
        <f t="shared" si="37"/>
        <v>http://www.aubertrain.com/shop/img-put/prod/104/510-17-01.jpg</v>
      </c>
      <c r="AR144" s="2" t="str">
        <f t="shared" si="38"/>
        <v/>
      </c>
      <c r="AS144" s="2" t="str">
        <f t="shared" si="39"/>
        <v/>
      </c>
      <c r="AT144" s="2" t="str">
        <f t="shared" si="40"/>
        <v/>
      </c>
      <c r="AU144" s="2" t="str">
        <f t="shared" si="41"/>
        <v/>
      </c>
      <c r="AV144" s="2" t="str">
        <f t="shared" si="42"/>
        <v/>
      </c>
      <c r="AW144" s="183" t="str">
        <f t="shared" si="44"/>
        <v>http://www.aubertrain.com/shop/img-put/prod/104/510-17-01.jpg</v>
      </c>
      <c r="AX144" s="183" t="str">
        <f t="shared" si="43"/>
        <v>AFFICHES,06,FRANCE</v>
      </c>
    </row>
    <row r="145" spans="1:50" ht="68" customHeight="1">
      <c r="A145" s="1">
        <v>144</v>
      </c>
      <c r="B145" s="99"/>
      <c r="C145" s="289">
        <v>104</v>
      </c>
      <c r="D145" s="291" t="s">
        <v>3503</v>
      </c>
      <c r="E145" s="291" t="s">
        <v>3510</v>
      </c>
      <c r="F145" s="171" t="str">
        <f t="shared" si="30"/>
        <v>1040602</v>
      </c>
      <c r="G145" s="171" t="str">
        <f t="shared" si="31"/>
        <v>AFFICHES</v>
      </c>
      <c r="H145" s="171" t="str">
        <f t="shared" si="32"/>
        <v>06</v>
      </c>
      <c r="I145" s="171" t="str">
        <f t="shared" si="33"/>
        <v>FRANCE</v>
      </c>
      <c r="J145" s="171">
        <f t="shared" si="34"/>
        <v>0</v>
      </c>
      <c r="K145" s="31">
        <f t="shared" si="35"/>
        <v>0</v>
      </c>
      <c r="L145" s="192" t="s">
        <v>3499</v>
      </c>
      <c r="M145" s="88"/>
      <c r="N145" s="88"/>
      <c r="O145" s="88"/>
      <c r="P145" s="88"/>
      <c r="Q145" s="88"/>
      <c r="R145" s="100" t="s">
        <v>3188</v>
      </c>
      <c r="S145" s="21">
        <v>1</v>
      </c>
      <c r="T145" s="108" t="s">
        <v>3209</v>
      </c>
      <c r="U145" s="108" t="s">
        <v>3232</v>
      </c>
      <c r="V145" s="125" t="s">
        <v>3230</v>
      </c>
      <c r="W145" s="108" t="s">
        <v>3231</v>
      </c>
      <c r="X145" s="106" t="s">
        <v>3419</v>
      </c>
      <c r="Y145" s="106" t="s">
        <v>3420</v>
      </c>
      <c r="Z145" s="280">
        <f t="shared" si="36"/>
        <v>6.666666666666667</v>
      </c>
      <c r="AA145" s="42">
        <v>8</v>
      </c>
      <c r="AB145" s="70">
        <v>2</v>
      </c>
      <c r="AC145" s="70"/>
      <c r="AD145" s="131">
        <v>20</v>
      </c>
      <c r="AE145" s="152"/>
      <c r="AF145" s="156"/>
      <c r="AG145" s="159">
        <v>1</v>
      </c>
      <c r="AH145" s="137"/>
      <c r="AI145" s="136">
        <v>1</v>
      </c>
      <c r="AJ145" s="136"/>
      <c r="AK145" s="136"/>
      <c r="AL145" s="140"/>
      <c r="AM145" s="144"/>
      <c r="AN145" s="144"/>
      <c r="AO145" s="136">
        <v>1</v>
      </c>
      <c r="AP145" s="144"/>
      <c r="AQ145" s="2" t="str">
        <f t="shared" si="37"/>
        <v>http://www.aubertrain.com/shop/img-put/prod/104/510-18-01.jpg</v>
      </c>
      <c r="AR145" s="2" t="str">
        <f t="shared" si="38"/>
        <v/>
      </c>
      <c r="AS145" s="2" t="str">
        <f t="shared" si="39"/>
        <v/>
      </c>
      <c r="AT145" s="2" t="str">
        <f t="shared" si="40"/>
        <v/>
      </c>
      <c r="AU145" s="2" t="str">
        <f t="shared" si="41"/>
        <v/>
      </c>
      <c r="AV145" s="2" t="str">
        <f t="shared" si="42"/>
        <v/>
      </c>
      <c r="AW145" s="183" t="str">
        <f t="shared" si="44"/>
        <v>http://www.aubertrain.com/shop/img-put/prod/104/510-18-01.jpg</v>
      </c>
      <c r="AX145" s="183" t="str">
        <f t="shared" si="43"/>
        <v>AFFICHES,06,FRANCE</v>
      </c>
    </row>
    <row r="146" spans="1:50" ht="68" customHeight="1">
      <c r="A146" s="2">
        <v>145</v>
      </c>
      <c r="B146" s="99"/>
      <c r="C146" s="289">
        <v>104</v>
      </c>
      <c r="D146" s="291" t="s">
        <v>3503</v>
      </c>
      <c r="E146" s="291" t="s">
        <v>3510</v>
      </c>
      <c r="F146" s="171" t="str">
        <f t="shared" si="30"/>
        <v>1040602</v>
      </c>
      <c r="G146" s="171" t="str">
        <f t="shared" si="31"/>
        <v>AFFICHES</v>
      </c>
      <c r="H146" s="171" t="str">
        <f t="shared" si="32"/>
        <v>06</v>
      </c>
      <c r="I146" s="171" t="str">
        <f t="shared" si="33"/>
        <v>FRANCE</v>
      </c>
      <c r="J146" s="171">
        <f t="shared" si="34"/>
        <v>0</v>
      </c>
      <c r="K146" s="31">
        <f t="shared" si="35"/>
        <v>0</v>
      </c>
      <c r="L146" s="192" t="s">
        <v>3499</v>
      </c>
      <c r="M146" s="88"/>
      <c r="N146" s="88"/>
      <c r="O146" s="88"/>
      <c r="P146" s="88"/>
      <c r="Q146" s="88"/>
      <c r="R146" s="100" t="s">
        <v>3189</v>
      </c>
      <c r="S146" s="21">
        <v>1</v>
      </c>
      <c r="T146" s="108" t="s">
        <v>3236</v>
      </c>
      <c r="U146" s="108" t="s">
        <v>3237</v>
      </c>
      <c r="V146" s="125" t="s">
        <v>3204</v>
      </c>
      <c r="W146" s="108" t="s">
        <v>3237</v>
      </c>
      <c r="X146" s="106" t="s">
        <v>3417</v>
      </c>
      <c r="Y146" s="106" t="s">
        <v>3421</v>
      </c>
      <c r="Z146" s="280">
        <f t="shared" si="36"/>
        <v>6.666666666666667</v>
      </c>
      <c r="AA146" s="42">
        <v>8</v>
      </c>
      <c r="AB146" s="70">
        <v>2</v>
      </c>
      <c r="AC146" s="70"/>
      <c r="AD146" s="131">
        <v>20</v>
      </c>
      <c r="AE146" s="152"/>
      <c r="AF146" s="156"/>
      <c r="AG146" s="159">
        <v>1</v>
      </c>
      <c r="AH146" s="137"/>
      <c r="AI146" s="136">
        <v>1</v>
      </c>
      <c r="AJ146" s="136"/>
      <c r="AK146" s="136"/>
      <c r="AL146" s="140"/>
      <c r="AM146" s="144"/>
      <c r="AN146" s="144"/>
      <c r="AO146" s="136">
        <v>1</v>
      </c>
      <c r="AP146" s="144"/>
      <c r="AQ146" s="2" t="str">
        <f t="shared" si="37"/>
        <v>http://www.aubertrain.com/shop/img-put/prod/104/510-19-01.jpg</v>
      </c>
      <c r="AR146" s="2" t="str">
        <f t="shared" si="38"/>
        <v/>
      </c>
      <c r="AS146" s="2" t="str">
        <f t="shared" si="39"/>
        <v/>
      </c>
      <c r="AT146" s="2" t="str">
        <f t="shared" si="40"/>
        <v/>
      </c>
      <c r="AU146" s="2" t="str">
        <f t="shared" si="41"/>
        <v/>
      </c>
      <c r="AV146" s="2" t="str">
        <f t="shared" si="42"/>
        <v/>
      </c>
      <c r="AW146" s="183" t="str">
        <f t="shared" si="44"/>
        <v>http://www.aubertrain.com/shop/img-put/prod/104/510-19-01.jpg</v>
      </c>
      <c r="AX146" s="183" t="str">
        <f t="shared" si="43"/>
        <v>AFFICHES,06,FRANCE</v>
      </c>
    </row>
    <row r="147" spans="1:50" ht="68" customHeight="1">
      <c r="A147" s="1">
        <v>146</v>
      </c>
      <c r="B147" s="99"/>
      <c r="C147" s="289">
        <v>104</v>
      </c>
      <c r="D147" s="291" t="s">
        <v>3503</v>
      </c>
      <c r="E147" s="291" t="s">
        <v>3510</v>
      </c>
      <c r="F147" s="171" t="str">
        <f t="shared" si="30"/>
        <v>1040602</v>
      </c>
      <c r="G147" s="171" t="str">
        <f t="shared" si="31"/>
        <v>AFFICHES</v>
      </c>
      <c r="H147" s="171" t="str">
        <f t="shared" si="32"/>
        <v>06</v>
      </c>
      <c r="I147" s="171" t="str">
        <f t="shared" si="33"/>
        <v>FRANCE</v>
      </c>
      <c r="J147" s="171">
        <f t="shared" si="34"/>
        <v>0</v>
      </c>
      <c r="K147" s="31">
        <f t="shared" si="35"/>
        <v>0</v>
      </c>
      <c r="L147" s="192" t="s">
        <v>3499</v>
      </c>
      <c r="M147" s="88"/>
      <c r="N147" s="88"/>
      <c r="O147" s="88"/>
      <c r="P147" s="88"/>
      <c r="Q147" s="88"/>
      <c r="R147" s="100" t="s">
        <v>3190</v>
      </c>
      <c r="S147" s="21">
        <v>1</v>
      </c>
      <c r="T147" s="108" t="s">
        <v>3210</v>
      </c>
      <c r="U147" s="108" t="s">
        <v>3238</v>
      </c>
      <c r="V147" s="125" t="s">
        <v>3206</v>
      </c>
      <c r="W147" s="108" t="s">
        <v>3238</v>
      </c>
      <c r="X147" s="106" t="s">
        <v>3416</v>
      </c>
      <c r="Y147" s="106" t="s">
        <v>3422</v>
      </c>
      <c r="Z147" s="280">
        <f t="shared" si="36"/>
        <v>11.666666666666668</v>
      </c>
      <c r="AA147" s="42">
        <v>14</v>
      </c>
      <c r="AB147" s="70">
        <v>4</v>
      </c>
      <c r="AC147" s="70"/>
      <c r="AD147" s="131">
        <v>20</v>
      </c>
      <c r="AE147" s="152"/>
      <c r="AF147" s="156"/>
      <c r="AG147" s="159">
        <v>1</v>
      </c>
      <c r="AH147" s="137"/>
      <c r="AI147" s="136">
        <v>1</v>
      </c>
      <c r="AJ147" s="136"/>
      <c r="AK147" s="136"/>
      <c r="AL147" s="140"/>
      <c r="AM147" s="144"/>
      <c r="AN147" s="144"/>
      <c r="AO147" s="136">
        <v>1</v>
      </c>
      <c r="AP147" s="144"/>
      <c r="AQ147" s="2" t="str">
        <f t="shared" si="37"/>
        <v>http://www.aubertrain.com/shop/img-put/prod/104/510-20-01.jpg</v>
      </c>
      <c r="AR147" s="2" t="str">
        <f t="shared" si="38"/>
        <v/>
      </c>
      <c r="AS147" s="2" t="str">
        <f t="shared" si="39"/>
        <v/>
      </c>
      <c r="AT147" s="2" t="str">
        <f t="shared" si="40"/>
        <v/>
      </c>
      <c r="AU147" s="2" t="str">
        <f t="shared" si="41"/>
        <v/>
      </c>
      <c r="AV147" s="2" t="str">
        <f t="shared" si="42"/>
        <v/>
      </c>
      <c r="AW147" s="183" t="str">
        <f t="shared" si="44"/>
        <v>http://www.aubertrain.com/shop/img-put/prod/104/510-20-01.jpg</v>
      </c>
      <c r="AX147" s="183" t="str">
        <f t="shared" si="43"/>
        <v>AFFICHES,06,FRANCE</v>
      </c>
    </row>
    <row r="148" spans="1:50" ht="68" customHeight="1">
      <c r="A148" s="2">
        <v>147</v>
      </c>
      <c r="B148" s="99"/>
      <c r="C148" s="289">
        <v>104</v>
      </c>
      <c r="D148" s="291" t="s">
        <v>3503</v>
      </c>
      <c r="E148" s="291" t="s">
        <v>3510</v>
      </c>
      <c r="F148" s="171" t="str">
        <f t="shared" si="30"/>
        <v>1040602</v>
      </c>
      <c r="G148" s="171" t="str">
        <f t="shared" si="31"/>
        <v>AFFICHES</v>
      </c>
      <c r="H148" s="171" t="str">
        <f t="shared" si="32"/>
        <v>06</v>
      </c>
      <c r="I148" s="171" t="str">
        <f t="shared" si="33"/>
        <v>FRANCE</v>
      </c>
      <c r="J148" s="171">
        <f t="shared" si="34"/>
        <v>0</v>
      </c>
      <c r="K148" s="31">
        <f t="shared" si="35"/>
        <v>0</v>
      </c>
      <c r="L148" s="192" t="s">
        <v>3499</v>
      </c>
      <c r="M148" s="88"/>
      <c r="N148" s="88"/>
      <c r="O148" s="88"/>
      <c r="P148" s="88"/>
      <c r="Q148" s="88"/>
      <c r="R148" s="100" t="s">
        <v>3191</v>
      </c>
      <c r="S148" s="21">
        <v>1</v>
      </c>
      <c r="T148" s="108" t="s">
        <v>3227</v>
      </c>
      <c r="U148" s="108" t="s">
        <v>3239</v>
      </c>
      <c r="V148" s="125" t="s">
        <v>3207</v>
      </c>
      <c r="W148" s="108" t="s">
        <v>3403</v>
      </c>
      <c r="X148" s="106" t="s">
        <v>3404</v>
      </c>
      <c r="Y148" s="106" t="s">
        <v>3423</v>
      </c>
      <c r="Z148" s="280">
        <f t="shared" si="36"/>
        <v>11.666666666666668</v>
      </c>
      <c r="AA148" s="42">
        <v>14</v>
      </c>
      <c r="AB148" s="70">
        <v>4</v>
      </c>
      <c r="AC148" s="70"/>
      <c r="AD148" s="131">
        <v>20</v>
      </c>
      <c r="AE148" s="152"/>
      <c r="AF148" s="156"/>
      <c r="AG148" s="159">
        <v>1</v>
      </c>
      <c r="AH148" s="137"/>
      <c r="AI148" s="136">
        <v>1</v>
      </c>
      <c r="AJ148" s="136"/>
      <c r="AK148" s="136"/>
      <c r="AL148" s="140"/>
      <c r="AM148" s="144"/>
      <c r="AN148" s="144"/>
      <c r="AO148" s="136">
        <v>1</v>
      </c>
      <c r="AP148" s="144"/>
      <c r="AQ148" s="2" t="str">
        <f t="shared" si="37"/>
        <v>http://www.aubertrain.com/shop/img-put/prod/104/510-21-01.jpg</v>
      </c>
      <c r="AR148" s="2" t="str">
        <f t="shared" si="38"/>
        <v/>
      </c>
      <c r="AS148" s="2" t="str">
        <f t="shared" si="39"/>
        <v/>
      </c>
      <c r="AT148" s="2" t="str">
        <f t="shared" si="40"/>
        <v/>
      </c>
      <c r="AU148" s="2" t="str">
        <f t="shared" si="41"/>
        <v/>
      </c>
      <c r="AV148" s="2" t="str">
        <f t="shared" si="42"/>
        <v/>
      </c>
      <c r="AW148" s="183" t="str">
        <f t="shared" si="44"/>
        <v>http://www.aubertrain.com/shop/img-put/prod/104/510-21-01.jpg</v>
      </c>
      <c r="AX148" s="183" t="str">
        <f t="shared" si="43"/>
        <v>AFFICHES,06,FRANCE</v>
      </c>
    </row>
    <row r="149" spans="1:50" ht="68" customHeight="1">
      <c r="A149" s="1">
        <v>148</v>
      </c>
      <c r="B149" s="99"/>
      <c r="C149" s="289">
        <v>104</v>
      </c>
      <c r="D149" s="291" t="s">
        <v>3503</v>
      </c>
      <c r="E149" s="291" t="s">
        <v>3510</v>
      </c>
      <c r="F149" s="171" t="str">
        <f t="shared" si="30"/>
        <v>1040602</v>
      </c>
      <c r="G149" s="171" t="str">
        <f t="shared" si="31"/>
        <v>AFFICHES</v>
      </c>
      <c r="H149" s="171" t="str">
        <f t="shared" si="32"/>
        <v>06</v>
      </c>
      <c r="I149" s="171" t="str">
        <f t="shared" si="33"/>
        <v>FRANCE</v>
      </c>
      <c r="J149" s="171">
        <f t="shared" si="34"/>
        <v>0</v>
      </c>
      <c r="K149" s="31">
        <f t="shared" si="35"/>
        <v>0</v>
      </c>
      <c r="L149" s="192"/>
      <c r="M149" s="88"/>
      <c r="N149" s="88"/>
      <c r="O149" s="88"/>
      <c r="P149" s="88"/>
      <c r="Q149" s="88"/>
      <c r="R149" s="100" t="s">
        <v>3192</v>
      </c>
      <c r="S149" s="21">
        <v>1</v>
      </c>
      <c r="T149" s="108" t="s">
        <v>3208</v>
      </c>
      <c r="U149" s="126" t="s">
        <v>3240</v>
      </c>
      <c r="V149" s="108" t="s">
        <v>3208</v>
      </c>
      <c r="W149" s="126" t="s">
        <v>3240</v>
      </c>
      <c r="X149" s="106" t="s">
        <v>3415</v>
      </c>
      <c r="Y149" s="106" t="s">
        <v>3424</v>
      </c>
      <c r="Z149" s="280">
        <f t="shared" si="36"/>
        <v>11.666666666666668</v>
      </c>
      <c r="AA149" s="42">
        <v>14</v>
      </c>
      <c r="AB149" s="70">
        <v>4</v>
      </c>
      <c r="AC149" s="70"/>
      <c r="AD149" s="131">
        <v>20</v>
      </c>
      <c r="AE149" s="152"/>
      <c r="AF149" s="156"/>
      <c r="AG149" s="159">
        <v>1</v>
      </c>
      <c r="AH149" s="137"/>
      <c r="AI149" s="136">
        <v>1</v>
      </c>
      <c r="AJ149" s="136"/>
      <c r="AK149" s="136"/>
      <c r="AL149" s="140"/>
      <c r="AM149" s="144"/>
      <c r="AN149" s="144"/>
      <c r="AO149" s="136">
        <v>1</v>
      </c>
      <c r="AP149" s="144"/>
      <c r="AQ149" s="2" t="str">
        <f t="shared" si="37"/>
        <v/>
      </c>
      <c r="AR149" s="2" t="str">
        <f t="shared" si="38"/>
        <v/>
      </c>
      <c r="AS149" s="2" t="str">
        <f t="shared" si="39"/>
        <v/>
      </c>
      <c r="AT149" s="2" t="str">
        <f t="shared" si="40"/>
        <v/>
      </c>
      <c r="AU149" s="2" t="str">
        <f t="shared" si="41"/>
        <v/>
      </c>
      <c r="AV149" s="2" t="str">
        <f t="shared" si="42"/>
        <v/>
      </c>
      <c r="AW149" s="183" t="str">
        <f t="shared" si="44"/>
        <v/>
      </c>
      <c r="AX149" s="183" t="str">
        <f t="shared" si="43"/>
        <v>AFFICHES,06,FRANCE</v>
      </c>
    </row>
    <row r="150" spans="1:50" ht="68" customHeight="1">
      <c r="A150" s="2">
        <v>149</v>
      </c>
      <c r="B150" s="99"/>
      <c r="C150" s="289">
        <v>104</v>
      </c>
      <c r="D150" s="291" t="s">
        <v>3499</v>
      </c>
      <c r="E150" s="291" t="s">
        <v>3510</v>
      </c>
      <c r="F150" s="171" t="str">
        <f t="shared" si="30"/>
        <v>1040102</v>
      </c>
      <c r="G150" s="171" t="str">
        <f t="shared" si="31"/>
        <v>AFFICHES</v>
      </c>
      <c r="H150" s="171" t="str">
        <f t="shared" si="32"/>
        <v>01</v>
      </c>
      <c r="I150" s="171" t="str">
        <f t="shared" si="33"/>
        <v>GERMANY</v>
      </c>
      <c r="J150" s="171">
        <f t="shared" si="34"/>
        <v>0</v>
      </c>
      <c r="K150" s="31">
        <f t="shared" si="35"/>
        <v>0</v>
      </c>
      <c r="L150" s="192"/>
      <c r="M150" s="88"/>
      <c r="N150" s="88"/>
      <c r="O150" s="88"/>
      <c r="P150" s="88"/>
      <c r="Q150" s="88"/>
      <c r="R150" s="100" t="s">
        <v>3193</v>
      </c>
      <c r="S150" s="21">
        <v>1</v>
      </c>
      <c r="T150" s="125" t="s">
        <v>3228</v>
      </c>
      <c r="U150" s="125" t="s">
        <v>3241</v>
      </c>
      <c r="V150" s="125" t="s">
        <v>3229</v>
      </c>
      <c r="W150" s="125" t="s">
        <v>3241</v>
      </c>
      <c r="X150" s="106" t="s">
        <v>3418</v>
      </c>
      <c r="Y150" s="106" t="s">
        <v>3425</v>
      </c>
      <c r="Z150" s="280">
        <f t="shared" si="36"/>
        <v>11.666666666666668</v>
      </c>
      <c r="AA150" s="42">
        <v>14</v>
      </c>
      <c r="AB150" s="70">
        <v>4</v>
      </c>
      <c r="AC150" s="70"/>
      <c r="AD150" s="131">
        <v>20</v>
      </c>
      <c r="AE150" s="152"/>
      <c r="AF150" s="156"/>
      <c r="AG150" s="159">
        <v>1</v>
      </c>
      <c r="AH150" s="137"/>
      <c r="AI150" s="136">
        <v>1</v>
      </c>
      <c r="AJ150" s="136"/>
      <c r="AK150" s="136"/>
      <c r="AL150" s="140"/>
      <c r="AM150" s="144"/>
      <c r="AN150" s="144"/>
      <c r="AO150" s="136">
        <v>1</v>
      </c>
      <c r="AP150" s="144"/>
      <c r="AQ150" s="2" t="str">
        <f t="shared" si="37"/>
        <v/>
      </c>
      <c r="AR150" s="2" t="str">
        <f t="shared" si="38"/>
        <v/>
      </c>
      <c r="AS150" s="2" t="str">
        <f t="shared" si="39"/>
        <v/>
      </c>
      <c r="AT150" s="2" t="str">
        <f t="shared" si="40"/>
        <v/>
      </c>
      <c r="AU150" s="2" t="str">
        <f t="shared" si="41"/>
        <v/>
      </c>
      <c r="AV150" s="2" t="str">
        <f t="shared" si="42"/>
        <v/>
      </c>
      <c r="AW150" s="183" t="str">
        <f t="shared" si="44"/>
        <v/>
      </c>
      <c r="AX150" s="183" t="str">
        <f t="shared" si="43"/>
        <v>AFFICHES,01,GERMANY</v>
      </c>
    </row>
    <row r="151" spans="1:50" ht="68" customHeight="1">
      <c r="A151" s="1">
        <v>150</v>
      </c>
      <c r="B151" s="99"/>
      <c r="C151" s="289">
        <v>104</v>
      </c>
      <c r="D151" s="291" t="s">
        <v>3499</v>
      </c>
      <c r="E151" s="291" t="s">
        <v>3510</v>
      </c>
      <c r="F151" s="171" t="str">
        <f t="shared" si="30"/>
        <v>1040102</v>
      </c>
      <c r="G151" s="171" t="str">
        <f t="shared" si="31"/>
        <v>AFFICHES</v>
      </c>
      <c r="H151" s="171" t="str">
        <f t="shared" si="32"/>
        <v>01</v>
      </c>
      <c r="I151" s="171" t="str">
        <f t="shared" si="33"/>
        <v>GERMANY</v>
      </c>
      <c r="J151" s="171">
        <f t="shared" si="34"/>
        <v>0</v>
      </c>
      <c r="K151" s="31">
        <f t="shared" si="35"/>
        <v>0</v>
      </c>
      <c r="L151" s="192"/>
      <c r="M151" s="88"/>
      <c r="N151" s="88"/>
      <c r="O151" s="88"/>
      <c r="P151" s="88"/>
      <c r="Q151" s="88"/>
      <c r="R151" s="100" t="s">
        <v>3194</v>
      </c>
      <c r="S151" s="21">
        <v>1</v>
      </c>
      <c r="T151" s="125" t="s">
        <v>3203</v>
      </c>
      <c r="U151" s="125" t="s">
        <v>3242</v>
      </c>
      <c r="V151" s="125" t="s">
        <v>3205</v>
      </c>
      <c r="W151" s="125" t="s">
        <v>3263</v>
      </c>
      <c r="X151" s="106" t="s">
        <v>3426</v>
      </c>
      <c r="Y151" s="106" t="s">
        <v>3427</v>
      </c>
      <c r="Z151" s="280">
        <f t="shared" si="36"/>
        <v>11.666666666666668</v>
      </c>
      <c r="AA151" s="42">
        <v>14</v>
      </c>
      <c r="AB151" s="70">
        <v>4</v>
      </c>
      <c r="AC151" s="70"/>
      <c r="AD151" s="131">
        <v>20</v>
      </c>
      <c r="AE151" s="152"/>
      <c r="AF151" s="156"/>
      <c r="AG151" s="159">
        <v>1</v>
      </c>
      <c r="AH151" s="137"/>
      <c r="AI151" s="136">
        <v>1</v>
      </c>
      <c r="AJ151" s="136"/>
      <c r="AK151" s="136"/>
      <c r="AL151" s="140"/>
      <c r="AM151" s="144"/>
      <c r="AN151" s="144"/>
      <c r="AO151" s="136">
        <v>1</v>
      </c>
      <c r="AP151" s="144"/>
      <c r="AQ151" s="2" t="str">
        <f t="shared" si="37"/>
        <v/>
      </c>
      <c r="AR151" s="2" t="str">
        <f t="shared" si="38"/>
        <v/>
      </c>
      <c r="AS151" s="2" t="str">
        <f t="shared" si="39"/>
        <v/>
      </c>
      <c r="AT151" s="2" t="str">
        <f t="shared" si="40"/>
        <v/>
      </c>
      <c r="AU151" s="2" t="str">
        <f t="shared" si="41"/>
        <v/>
      </c>
      <c r="AV151" s="2" t="str">
        <f t="shared" si="42"/>
        <v/>
      </c>
      <c r="AW151" s="183" t="str">
        <f t="shared" si="44"/>
        <v/>
      </c>
      <c r="AX151" s="183" t="str">
        <f t="shared" si="43"/>
        <v>AFFICHES,01,GERMANY</v>
      </c>
    </row>
    <row r="152" spans="1:50" ht="68" customHeight="1">
      <c r="A152" s="2">
        <v>151</v>
      </c>
      <c r="B152" s="99"/>
      <c r="C152" s="289">
        <v>104</v>
      </c>
      <c r="D152" s="291" t="s">
        <v>3499</v>
      </c>
      <c r="E152" s="291" t="s">
        <v>3510</v>
      </c>
      <c r="F152" s="171" t="str">
        <f t="shared" si="30"/>
        <v>1040102</v>
      </c>
      <c r="G152" s="171" t="str">
        <f t="shared" si="31"/>
        <v>AFFICHES</v>
      </c>
      <c r="H152" s="171" t="str">
        <f t="shared" si="32"/>
        <v>01</v>
      </c>
      <c r="I152" s="171" t="str">
        <f t="shared" si="33"/>
        <v>GERMANY</v>
      </c>
      <c r="J152" s="171">
        <f t="shared" si="34"/>
        <v>0</v>
      </c>
      <c r="K152" s="31">
        <f t="shared" si="35"/>
        <v>0</v>
      </c>
      <c r="L152" s="192"/>
      <c r="M152" s="88"/>
      <c r="N152" s="88"/>
      <c r="O152" s="88"/>
      <c r="P152" s="88"/>
      <c r="Q152" s="88"/>
      <c r="R152" s="100" t="s">
        <v>3195</v>
      </c>
      <c r="S152" s="21">
        <v>1</v>
      </c>
      <c r="T152" s="125" t="s">
        <v>3211</v>
      </c>
      <c r="U152" s="125" t="s">
        <v>3261</v>
      </c>
      <c r="V152" s="125" t="s">
        <v>3217</v>
      </c>
      <c r="W152" s="125" t="s">
        <v>3262</v>
      </c>
      <c r="X152" s="106" t="s">
        <v>3428</v>
      </c>
      <c r="Y152" s="106" t="s">
        <v>3429</v>
      </c>
      <c r="Z152" s="280">
        <f t="shared" si="36"/>
        <v>11.666666666666668</v>
      </c>
      <c r="AA152" s="42">
        <v>14</v>
      </c>
      <c r="AB152" s="70">
        <v>4</v>
      </c>
      <c r="AC152" s="70"/>
      <c r="AD152" s="131">
        <v>20</v>
      </c>
      <c r="AE152" s="152"/>
      <c r="AF152" s="156"/>
      <c r="AG152" s="159">
        <v>1</v>
      </c>
      <c r="AH152" s="137"/>
      <c r="AI152" s="136">
        <v>1</v>
      </c>
      <c r="AJ152" s="136"/>
      <c r="AK152" s="136"/>
      <c r="AL152" s="140"/>
      <c r="AM152" s="144"/>
      <c r="AN152" s="144"/>
      <c r="AO152" s="136">
        <v>1</v>
      </c>
      <c r="AP152" s="144"/>
      <c r="AQ152" s="2" t="str">
        <f t="shared" si="37"/>
        <v/>
      </c>
      <c r="AR152" s="2" t="str">
        <f t="shared" si="38"/>
        <v/>
      </c>
      <c r="AS152" s="2" t="str">
        <f t="shared" si="39"/>
        <v/>
      </c>
      <c r="AT152" s="2" t="str">
        <f t="shared" si="40"/>
        <v/>
      </c>
      <c r="AU152" s="2" t="str">
        <f t="shared" si="41"/>
        <v/>
      </c>
      <c r="AV152" s="2" t="str">
        <f t="shared" si="42"/>
        <v/>
      </c>
      <c r="AW152" s="183" t="str">
        <f t="shared" si="44"/>
        <v/>
      </c>
      <c r="AX152" s="183" t="str">
        <f t="shared" si="43"/>
        <v>AFFICHES,01,GERMANY</v>
      </c>
    </row>
    <row r="153" spans="1:50" ht="68" customHeight="1">
      <c r="A153" s="1">
        <v>152</v>
      </c>
      <c r="B153" s="99"/>
      <c r="C153" s="289">
        <v>104</v>
      </c>
      <c r="D153" s="291" t="s">
        <v>3501</v>
      </c>
      <c r="E153" s="291" t="s">
        <v>3510</v>
      </c>
      <c r="F153" s="171" t="str">
        <f t="shared" si="30"/>
        <v>1040402</v>
      </c>
      <c r="G153" s="171" t="str">
        <f t="shared" si="31"/>
        <v>AFFICHES</v>
      </c>
      <c r="H153" s="171" t="str">
        <f t="shared" si="32"/>
        <v>04</v>
      </c>
      <c r="I153" s="171" t="str">
        <f t="shared" si="33"/>
        <v>SPAIN</v>
      </c>
      <c r="J153" s="171">
        <f t="shared" si="34"/>
        <v>0</v>
      </c>
      <c r="K153" s="31">
        <f t="shared" si="35"/>
        <v>0</v>
      </c>
      <c r="L153" s="192" t="s">
        <v>3499</v>
      </c>
      <c r="M153" s="88"/>
      <c r="N153" s="88"/>
      <c r="O153" s="88"/>
      <c r="P153" s="88"/>
      <c r="Q153" s="88"/>
      <c r="R153" s="100" t="s">
        <v>3196</v>
      </c>
      <c r="S153" s="21">
        <v>1</v>
      </c>
      <c r="T153" s="125" t="s">
        <v>3212</v>
      </c>
      <c r="U153" s="125" t="s">
        <v>3264</v>
      </c>
      <c r="V153" s="125" t="s">
        <v>3213</v>
      </c>
      <c r="W153" s="125" t="s">
        <v>3265</v>
      </c>
      <c r="X153" s="106" t="s">
        <v>3409</v>
      </c>
      <c r="Y153" s="106" t="s">
        <v>3430</v>
      </c>
      <c r="Z153" s="280">
        <f t="shared" si="36"/>
        <v>11.666666666666668</v>
      </c>
      <c r="AA153" s="42">
        <v>14</v>
      </c>
      <c r="AB153" s="70">
        <v>4</v>
      </c>
      <c r="AC153" s="70"/>
      <c r="AD153" s="131">
        <v>20</v>
      </c>
      <c r="AE153" s="152"/>
      <c r="AF153" s="156"/>
      <c r="AG153" s="159">
        <v>1</v>
      </c>
      <c r="AH153" s="137"/>
      <c r="AI153" s="136">
        <v>1</v>
      </c>
      <c r="AJ153" s="136"/>
      <c r="AK153" s="136"/>
      <c r="AL153" s="140"/>
      <c r="AM153" s="144"/>
      <c r="AN153" s="144"/>
      <c r="AO153" s="136">
        <v>1</v>
      </c>
      <c r="AP153" s="144"/>
      <c r="AQ153" s="2" t="str">
        <f t="shared" si="37"/>
        <v>http://www.aubertrain.com/shop/img-put/prod/104/510-26-01.jpg</v>
      </c>
      <c r="AR153" s="2" t="str">
        <f t="shared" si="38"/>
        <v/>
      </c>
      <c r="AS153" s="2" t="str">
        <f t="shared" si="39"/>
        <v/>
      </c>
      <c r="AT153" s="2" t="str">
        <f t="shared" si="40"/>
        <v/>
      </c>
      <c r="AU153" s="2" t="str">
        <f t="shared" si="41"/>
        <v/>
      </c>
      <c r="AV153" s="2" t="str">
        <f t="shared" si="42"/>
        <v/>
      </c>
      <c r="AW153" s="183" t="str">
        <f t="shared" si="44"/>
        <v>http://www.aubertrain.com/shop/img-put/prod/104/510-26-01.jpg</v>
      </c>
      <c r="AX153" s="183" t="str">
        <f t="shared" si="43"/>
        <v>AFFICHES,04,SPAIN</v>
      </c>
    </row>
    <row r="154" spans="1:50" ht="68" customHeight="1">
      <c r="A154" s="2">
        <v>153</v>
      </c>
      <c r="B154" s="99"/>
      <c r="C154" s="289">
        <v>104</v>
      </c>
      <c r="D154" s="291" t="s">
        <v>3501</v>
      </c>
      <c r="E154" s="291" t="s">
        <v>3510</v>
      </c>
      <c r="F154" s="171" t="str">
        <f t="shared" si="30"/>
        <v>1040402</v>
      </c>
      <c r="G154" s="171" t="str">
        <f t="shared" si="31"/>
        <v>AFFICHES</v>
      </c>
      <c r="H154" s="171" t="str">
        <f t="shared" si="32"/>
        <v>04</v>
      </c>
      <c r="I154" s="171" t="str">
        <f t="shared" si="33"/>
        <v>SPAIN</v>
      </c>
      <c r="J154" s="171">
        <f t="shared" si="34"/>
        <v>0</v>
      </c>
      <c r="K154" s="31">
        <f t="shared" si="35"/>
        <v>0</v>
      </c>
      <c r="L154" s="192"/>
      <c r="M154" s="88"/>
      <c r="N154" s="88"/>
      <c r="O154" s="88"/>
      <c r="P154" s="88"/>
      <c r="Q154" s="88"/>
      <c r="R154" s="100" t="s">
        <v>3197</v>
      </c>
      <c r="S154" s="21">
        <v>1</v>
      </c>
      <c r="T154" s="125" t="s">
        <v>3214</v>
      </c>
      <c r="U154" s="125" t="s">
        <v>3266</v>
      </c>
      <c r="V154" s="125" t="s">
        <v>3216</v>
      </c>
      <c r="W154" s="125" t="s">
        <v>3267</v>
      </c>
      <c r="X154" s="106" t="s">
        <v>3411</v>
      </c>
      <c r="Y154" s="106" t="s">
        <v>3431</v>
      </c>
      <c r="Z154" s="280">
        <f t="shared" si="36"/>
        <v>11.666666666666668</v>
      </c>
      <c r="AA154" s="42">
        <v>14</v>
      </c>
      <c r="AB154" s="70">
        <v>4</v>
      </c>
      <c r="AC154" s="70"/>
      <c r="AD154" s="131">
        <v>20</v>
      </c>
      <c r="AE154" s="152">
        <v>1</v>
      </c>
      <c r="AF154" s="156"/>
      <c r="AG154" s="159">
        <v>1</v>
      </c>
      <c r="AH154" s="137"/>
      <c r="AI154" s="136">
        <v>1</v>
      </c>
      <c r="AJ154" s="136"/>
      <c r="AK154" s="136"/>
      <c r="AL154" s="140"/>
      <c r="AM154" s="144"/>
      <c r="AN154" s="144"/>
      <c r="AO154" s="136">
        <v>1</v>
      </c>
      <c r="AP154" s="144"/>
      <c r="AQ154" s="2" t="str">
        <f t="shared" si="37"/>
        <v/>
      </c>
      <c r="AR154" s="2" t="str">
        <f t="shared" si="38"/>
        <v/>
      </c>
      <c r="AS154" s="2" t="str">
        <f t="shared" si="39"/>
        <v/>
      </c>
      <c r="AT154" s="2" t="str">
        <f t="shared" si="40"/>
        <v/>
      </c>
      <c r="AU154" s="2" t="str">
        <f t="shared" si="41"/>
        <v/>
      </c>
      <c r="AV154" s="2" t="str">
        <f t="shared" si="42"/>
        <v/>
      </c>
      <c r="AW154" s="183" t="str">
        <f t="shared" si="44"/>
        <v/>
      </c>
      <c r="AX154" s="183" t="str">
        <f t="shared" si="43"/>
        <v>AFFICHES,04,SPAIN</v>
      </c>
    </row>
    <row r="155" spans="1:50" ht="68" customHeight="1">
      <c r="A155" s="1">
        <v>154</v>
      </c>
      <c r="B155" s="99"/>
      <c r="C155" s="289">
        <v>104</v>
      </c>
      <c r="D155" s="291" t="s">
        <v>3501</v>
      </c>
      <c r="E155" s="291" t="s">
        <v>3510</v>
      </c>
      <c r="F155" s="171" t="str">
        <f t="shared" si="30"/>
        <v>1040402</v>
      </c>
      <c r="G155" s="171" t="str">
        <f t="shared" si="31"/>
        <v>AFFICHES</v>
      </c>
      <c r="H155" s="171" t="str">
        <f t="shared" si="32"/>
        <v>04</v>
      </c>
      <c r="I155" s="171" t="str">
        <f t="shared" si="33"/>
        <v>SPAIN</v>
      </c>
      <c r="J155" s="171">
        <f t="shared" si="34"/>
        <v>0</v>
      </c>
      <c r="K155" s="31">
        <f t="shared" si="35"/>
        <v>0</v>
      </c>
      <c r="L155" s="192"/>
      <c r="M155" s="88"/>
      <c r="N155" s="88"/>
      <c r="O155" s="88"/>
      <c r="P155" s="88"/>
      <c r="Q155" s="88"/>
      <c r="R155" s="100" t="s">
        <v>3198</v>
      </c>
      <c r="S155" s="21">
        <v>1</v>
      </c>
      <c r="T155" s="125" t="s">
        <v>3222</v>
      </c>
      <c r="U155" s="125" t="s">
        <v>3268</v>
      </c>
      <c r="V155" s="108" t="s">
        <v>3215</v>
      </c>
      <c r="W155" s="125" t="s">
        <v>3270</v>
      </c>
      <c r="X155" s="106" t="s">
        <v>3408</v>
      </c>
      <c r="Y155" s="106" t="s">
        <v>3432</v>
      </c>
      <c r="Z155" s="280">
        <f t="shared" si="36"/>
        <v>10</v>
      </c>
      <c r="AA155" s="42">
        <v>12</v>
      </c>
      <c r="AB155" s="70">
        <v>3</v>
      </c>
      <c r="AC155" s="70"/>
      <c r="AD155" s="131">
        <v>20</v>
      </c>
      <c r="AE155" s="152"/>
      <c r="AF155" s="156"/>
      <c r="AG155" s="159">
        <v>1</v>
      </c>
      <c r="AH155" s="137"/>
      <c r="AI155" s="136">
        <v>1</v>
      </c>
      <c r="AJ155" s="136"/>
      <c r="AK155" s="136"/>
      <c r="AL155" s="140"/>
      <c r="AM155" s="144"/>
      <c r="AN155" s="144"/>
      <c r="AO155" s="136">
        <v>1</v>
      </c>
      <c r="AP155" s="144"/>
      <c r="AQ155" s="2" t="str">
        <f t="shared" si="37"/>
        <v/>
      </c>
      <c r="AR155" s="2" t="str">
        <f t="shared" si="38"/>
        <v/>
      </c>
      <c r="AS155" s="2" t="str">
        <f t="shared" si="39"/>
        <v/>
      </c>
      <c r="AT155" s="2" t="str">
        <f t="shared" si="40"/>
        <v/>
      </c>
      <c r="AU155" s="2" t="str">
        <f t="shared" si="41"/>
        <v/>
      </c>
      <c r="AV155" s="2" t="str">
        <f t="shared" si="42"/>
        <v/>
      </c>
      <c r="AW155" s="183" t="str">
        <f t="shared" si="44"/>
        <v/>
      </c>
      <c r="AX155" s="183" t="str">
        <f t="shared" si="43"/>
        <v>AFFICHES,04,SPAIN</v>
      </c>
    </row>
    <row r="156" spans="1:50" ht="68" customHeight="1">
      <c r="A156" s="2">
        <v>155</v>
      </c>
      <c r="B156" s="99"/>
      <c r="C156" s="289">
        <v>104</v>
      </c>
      <c r="D156" s="291" t="s">
        <v>3501</v>
      </c>
      <c r="E156" s="291" t="s">
        <v>3510</v>
      </c>
      <c r="F156" s="171" t="str">
        <f t="shared" si="30"/>
        <v>1040402</v>
      </c>
      <c r="G156" s="171" t="str">
        <f t="shared" si="31"/>
        <v>AFFICHES</v>
      </c>
      <c r="H156" s="171" t="str">
        <f t="shared" si="32"/>
        <v>04</v>
      </c>
      <c r="I156" s="171" t="str">
        <f t="shared" si="33"/>
        <v>SPAIN</v>
      </c>
      <c r="J156" s="171">
        <f t="shared" si="34"/>
        <v>0</v>
      </c>
      <c r="K156" s="31">
        <f t="shared" si="35"/>
        <v>0</v>
      </c>
      <c r="L156" s="192"/>
      <c r="M156" s="88"/>
      <c r="N156" s="88"/>
      <c r="O156" s="88"/>
      <c r="P156" s="88"/>
      <c r="Q156" s="88"/>
      <c r="R156" s="100" t="s">
        <v>3199</v>
      </c>
      <c r="S156" s="21">
        <v>1</v>
      </c>
      <c r="T156" s="108" t="s">
        <v>3221</v>
      </c>
      <c r="U156" s="125" t="s">
        <v>3269</v>
      </c>
      <c r="V156" s="125" t="s">
        <v>3223</v>
      </c>
      <c r="W156" s="125" t="s">
        <v>3271</v>
      </c>
      <c r="X156" s="106" t="s">
        <v>3410</v>
      </c>
      <c r="Y156" s="106" t="s">
        <v>3433</v>
      </c>
      <c r="Z156" s="280">
        <f t="shared" si="36"/>
        <v>10</v>
      </c>
      <c r="AA156" s="42">
        <v>12</v>
      </c>
      <c r="AB156" s="70">
        <v>3</v>
      </c>
      <c r="AC156" s="70"/>
      <c r="AD156" s="131">
        <v>20</v>
      </c>
      <c r="AE156" s="152"/>
      <c r="AF156" s="156"/>
      <c r="AG156" s="159">
        <v>1</v>
      </c>
      <c r="AH156" s="137"/>
      <c r="AI156" s="136">
        <v>1</v>
      </c>
      <c r="AJ156" s="136"/>
      <c r="AK156" s="136"/>
      <c r="AL156" s="140"/>
      <c r="AM156" s="144"/>
      <c r="AN156" s="144"/>
      <c r="AO156" s="136">
        <v>1</v>
      </c>
      <c r="AP156" s="144"/>
      <c r="AQ156" s="2" t="str">
        <f t="shared" si="37"/>
        <v/>
      </c>
      <c r="AR156" s="2" t="str">
        <f t="shared" si="38"/>
        <v/>
      </c>
      <c r="AS156" s="2" t="str">
        <f t="shared" si="39"/>
        <v/>
      </c>
      <c r="AT156" s="2" t="str">
        <f t="shared" si="40"/>
        <v/>
      </c>
      <c r="AU156" s="2" t="str">
        <f t="shared" si="41"/>
        <v/>
      </c>
      <c r="AV156" s="2" t="str">
        <f t="shared" si="42"/>
        <v/>
      </c>
      <c r="AW156" s="183" t="str">
        <f t="shared" si="44"/>
        <v/>
      </c>
      <c r="AX156" s="183" t="str">
        <f t="shared" si="43"/>
        <v>AFFICHES,04,SPAIN</v>
      </c>
    </row>
    <row r="157" spans="1:50" ht="68" customHeight="1">
      <c r="A157" s="1">
        <v>156</v>
      </c>
      <c r="B157" s="99"/>
      <c r="C157" s="289">
        <v>104</v>
      </c>
      <c r="D157" s="291" t="s">
        <v>3499</v>
      </c>
      <c r="E157" s="291" t="s">
        <v>3510</v>
      </c>
      <c r="F157" s="171" t="str">
        <f t="shared" si="30"/>
        <v>1040102</v>
      </c>
      <c r="G157" s="171" t="str">
        <f t="shared" si="31"/>
        <v>AFFICHES</v>
      </c>
      <c r="H157" s="171" t="str">
        <f t="shared" si="32"/>
        <v>01</v>
      </c>
      <c r="I157" s="171" t="str">
        <f t="shared" si="33"/>
        <v>GERMANY</v>
      </c>
      <c r="J157" s="171">
        <f t="shared" si="34"/>
        <v>0</v>
      </c>
      <c r="K157" s="31">
        <f t="shared" si="35"/>
        <v>0</v>
      </c>
      <c r="L157" s="192"/>
      <c r="M157" s="88"/>
      <c r="N157" s="88"/>
      <c r="O157" s="88"/>
      <c r="P157" s="88"/>
      <c r="Q157" s="88"/>
      <c r="R157" s="100" t="s">
        <v>3200</v>
      </c>
      <c r="S157" s="21">
        <v>1</v>
      </c>
      <c r="T157" s="125" t="s">
        <v>3218</v>
      </c>
      <c r="U157" s="125" t="s">
        <v>3233</v>
      </c>
      <c r="V157" s="125" t="s">
        <v>3224</v>
      </c>
      <c r="W157" s="125" t="s">
        <v>3233</v>
      </c>
      <c r="X157" s="106" t="s">
        <v>3414</v>
      </c>
      <c r="Y157" s="106" t="s">
        <v>3434</v>
      </c>
      <c r="Z157" s="280">
        <f t="shared" si="36"/>
        <v>10</v>
      </c>
      <c r="AA157" s="42">
        <v>12</v>
      </c>
      <c r="AB157" s="70">
        <v>3</v>
      </c>
      <c r="AC157" s="70"/>
      <c r="AD157" s="131">
        <v>20</v>
      </c>
      <c r="AE157" s="152"/>
      <c r="AF157" s="156"/>
      <c r="AG157" s="159">
        <v>1</v>
      </c>
      <c r="AH157" s="137"/>
      <c r="AI157" s="136">
        <v>1</v>
      </c>
      <c r="AJ157" s="136"/>
      <c r="AK157" s="136"/>
      <c r="AL157" s="140"/>
      <c r="AM157" s="144"/>
      <c r="AN157" s="144"/>
      <c r="AO157" s="136">
        <v>1</v>
      </c>
      <c r="AP157" s="144"/>
      <c r="AQ157" s="2" t="str">
        <f t="shared" si="37"/>
        <v/>
      </c>
      <c r="AR157" s="2" t="str">
        <f t="shared" si="38"/>
        <v/>
      </c>
      <c r="AS157" s="2" t="str">
        <f t="shared" si="39"/>
        <v/>
      </c>
      <c r="AT157" s="2" t="str">
        <f t="shared" si="40"/>
        <v/>
      </c>
      <c r="AU157" s="2" t="str">
        <f t="shared" si="41"/>
        <v/>
      </c>
      <c r="AV157" s="2" t="str">
        <f t="shared" si="42"/>
        <v/>
      </c>
      <c r="AW157" s="183" t="str">
        <f t="shared" si="44"/>
        <v/>
      </c>
      <c r="AX157" s="183" t="str">
        <f t="shared" si="43"/>
        <v>AFFICHES,01,GERMANY</v>
      </c>
    </row>
    <row r="158" spans="1:50" ht="68" customHeight="1">
      <c r="A158" s="2">
        <v>157</v>
      </c>
      <c r="B158" s="99"/>
      <c r="C158" s="289">
        <v>104</v>
      </c>
      <c r="D158" s="291" t="s">
        <v>3499</v>
      </c>
      <c r="E158" s="291" t="s">
        <v>3510</v>
      </c>
      <c r="F158" s="171" t="str">
        <f t="shared" si="30"/>
        <v>1040102</v>
      </c>
      <c r="G158" s="171" t="str">
        <f t="shared" si="31"/>
        <v>AFFICHES</v>
      </c>
      <c r="H158" s="171" t="str">
        <f t="shared" si="32"/>
        <v>01</v>
      </c>
      <c r="I158" s="171" t="str">
        <f t="shared" si="33"/>
        <v>GERMANY</v>
      </c>
      <c r="J158" s="171">
        <f t="shared" si="34"/>
        <v>0</v>
      </c>
      <c r="K158" s="31">
        <f t="shared" si="35"/>
        <v>0</v>
      </c>
      <c r="L158" s="192"/>
      <c r="M158" s="88"/>
      <c r="N158" s="88"/>
      <c r="O158" s="88"/>
      <c r="P158" s="88"/>
      <c r="Q158" s="88"/>
      <c r="R158" s="100" t="s">
        <v>3201</v>
      </c>
      <c r="S158" s="21">
        <v>1</v>
      </c>
      <c r="T158" s="126" t="s">
        <v>3219</v>
      </c>
      <c r="U158" s="126" t="s">
        <v>3234</v>
      </c>
      <c r="V158" s="126" t="s">
        <v>3225</v>
      </c>
      <c r="W158" s="126" t="s">
        <v>3234</v>
      </c>
      <c r="X158" s="106" t="s">
        <v>3413</v>
      </c>
      <c r="Y158" s="106" t="s">
        <v>3435</v>
      </c>
      <c r="Z158" s="280">
        <f t="shared" si="36"/>
        <v>11.666666666666668</v>
      </c>
      <c r="AA158" s="42">
        <v>14</v>
      </c>
      <c r="AB158" s="70">
        <v>4</v>
      </c>
      <c r="AC158" s="70"/>
      <c r="AD158" s="131">
        <v>20</v>
      </c>
      <c r="AE158" s="152"/>
      <c r="AF158" s="156"/>
      <c r="AG158" s="159">
        <v>1</v>
      </c>
      <c r="AH158" s="137"/>
      <c r="AI158" s="136">
        <v>1</v>
      </c>
      <c r="AJ158" s="136"/>
      <c r="AK158" s="136"/>
      <c r="AL158" s="140"/>
      <c r="AM158" s="144"/>
      <c r="AN158" s="144"/>
      <c r="AO158" s="136">
        <v>1</v>
      </c>
      <c r="AP158" s="144"/>
      <c r="AQ158" s="2" t="str">
        <f t="shared" si="37"/>
        <v/>
      </c>
      <c r="AR158" s="2" t="str">
        <f t="shared" si="38"/>
        <v/>
      </c>
      <c r="AS158" s="2" t="str">
        <f t="shared" si="39"/>
        <v/>
      </c>
      <c r="AT158" s="2" t="str">
        <f t="shared" si="40"/>
        <v/>
      </c>
      <c r="AU158" s="2" t="str">
        <f t="shared" si="41"/>
        <v/>
      </c>
      <c r="AV158" s="2" t="str">
        <f t="shared" si="42"/>
        <v/>
      </c>
      <c r="AW158" s="183" t="str">
        <f t="shared" si="44"/>
        <v/>
      </c>
      <c r="AX158" s="183" t="str">
        <f t="shared" si="43"/>
        <v>AFFICHES,01,GERMANY</v>
      </c>
    </row>
    <row r="159" spans="1:50" ht="68" customHeight="1">
      <c r="A159" s="1">
        <v>158</v>
      </c>
      <c r="B159" s="99"/>
      <c r="C159" s="289">
        <v>104</v>
      </c>
      <c r="D159" s="291" t="s">
        <v>3499</v>
      </c>
      <c r="E159" s="291" t="s">
        <v>3510</v>
      </c>
      <c r="F159" s="171" t="str">
        <f t="shared" si="30"/>
        <v>1040102</v>
      </c>
      <c r="G159" s="171" t="str">
        <f t="shared" si="31"/>
        <v>AFFICHES</v>
      </c>
      <c r="H159" s="171" t="str">
        <f t="shared" si="32"/>
        <v>01</v>
      </c>
      <c r="I159" s="171" t="str">
        <f t="shared" si="33"/>
        <v>GERMANY</v>
      </c>
      <c r="J159" s="171">
        <f t="shared" si="34"/>
        <v>0</v>
      </c>
      <c r="K159" s="31">
        <f t="shared" si="35"/>
        <v>0</v>
      </c>
      <c r="L159" s="192"/>
      <c r="M159" s="88"/>
      <c r="N159" s="88"/>
      <c r="O159" s="88"/>
      <c r="P159" s="88"/>
      <c r="Q159" s="88"/>
      <c r="R159" s="100" t="s">
        <v>3202</v>
      </c>
      <c r="S159" s="21">
        <v>1</v>
      </c>
      <c r="T159" s="126" t="s">
        <v>3220</v>
      </c>
      <c r="U159" s="126" t="s">
        <v>3235</v>
      </c>
      <c r="V159" s="125" t="s">
        <v>3226</v>
      </c>
      <c r="W159" s="126" t="s">
        <v>3235</v>
      </c>
      <c r="X159" s="106" t="s">
        <v>3412</v>
      </c>
      <c r="Y159" s="106" t="s">
        <v>3436</v>
      </c>
      <c r="Z159" s="280">
        <f t="shared" si="36"/>
        <v>11.666666666666668</v>
      </c>
      <c r="AA159" s="42">
        <v>14</v>
      </c>
      <c r="AB159" s="70">
        <v>4</v>
      </c>
      <c r="AC159" s="70"/>
      <c r="AD159" s="131">
        <v>20</v>
      </c>
      <c r="AE159" s="152"/>
      <c r="AF159" s="156"/>
      <c r="AG159" s="159">
        <v>1</v>
      </c>
      <c r="AH159" s="137"/>
      <c r="AI159" s="136">
        <v>1</v>
      </c>
      <c r="AJ159" s="136"/>
      <c r="AK159" s="136"/>
      <c r="AL159" s="140"/>
      <c r="AM159" s="144"/>
      <c r="AN159" s="144"/>
      <c r="AO159" s="136">
        <v>1</v>
      </c>
      <c r="AP159" s="144"/>
      <c r="AQ159" s="2" t="str">
        <f t="shared" si="37"/>
        <v/>
      </c>
      <c r="AR159" s="2" t="str">
        <f t="shared" si="38"/>
        <v/>
      </c>
      <c r="AS159" s="2" t="str">
        <f t="shared" si="39"/>
        <v/>
      </c>
      <c r="AT159" s="2" t="str">
        <f t="shared" si="40"/>
        <v/>
      </c>
      <c r="AU159" s="2" t="str">
        <f t="shared" si="41"/>
        <v/>
      </c>
      <c r="AV159" s="2" t="str">
        <f t="shared" si="42"/>
        <v/>
      </c>
      <c r="AW159" s="183" t="str">
        <f t="shared" si="44"/>
        <v/>
      </c>
      <c r="AX159" s="183" t="str">
        <f t="shared" si="43"/>
        <v>AFFICHES,01,GERMANY</v>
      </c>
    </row>
    <row r="160" spans="1:50" ht="68" customHeight="1">
      <c r="A160" s="2">
        <v>159</v>
      </c>
      <c r="B160" s="99">
        <v>520</v>
      </c>
      <c r="C160" s="289">
        <v>104</v>
      </c>
      <c r="D160" s="291" t="s">
        <v>3503</v>
      </c>
      <c r="E160" s="291" t="s">
        <v>3499</v>
      </c>
      <c r="F160" s="171" t="str">
        <f t="shared" si="30"/>
        <v>1040601</v>
      </c>
      <c r="G160" s="171" t="str">
        <f t="shared" si="31"/>
        <v>AFFICHES</v>
      </c>
      <c r="H160" s="171" t="str">
        <f t="shared" si="32"/>
        <v>06</v>
      </c>
      <c r="I160" s="171" t="str">
        <f t="shared" si="33"/>
        <v>FRANCE</v>
      </c>
      <c r="J160" s="171">
        <f t="shared" si="34"/>
        <v>0</v>
      </c>
      <c r="K160" s="31">
        <f t="shared" si="35"/>
        <v>0</v>
      </c>
      <c r="L160" s="192" t="s">
        <v>3499</v>
      </c>
      <c r="M160" s="88"/>
      <c r="N160" s="88"/>
      <c r="O160" s="88"/>
      <c r="P160" s="88"/>
      <c r="Q160" s="88"/>
      <c r="R160" s="100" t="s">
        <v>2313</v>
      </c>
      <c r="S160" s="21">
        <v>1</v>
      </c>
      <c r="T160" s="69" t="s">
        <v>2599</v>
      </c>
      <c r="U160" s="39" t="s">
        <v>2595</v>
      </c>
      <c r="V160" s="74" t="s">
        <v>2593</v>
      </c>
      <c r="W160" s="39" t="s">
        <v>2763</v>
      </c>
      <c r="X160" s="45" t="s">
        <v>2600</v>
      </c>
      <c r="Y160" s="45" t="s">
        <v>2764</v>
      </c>
      <c r="Z160" s="280">
        <f t="shared" si="36"/>
        <v>10</v>
      </c>
      <c r="AA160" s="42">
        <v>12</v>
      </c>
      <c r="AB160" s="70">
        <v>3</v>
      </c>
      <c r="AC160" s="70"/>
      <c r="AD160" s="131">
        <v>20</v>
      </c>
      <c r="AE160" s="152"/>
      <c r="AF160" s="156"/>
      <c r="AG160" s="159">
        <v>1</v>
      </c>
      <c r="AH160" s="137"/>
      <c r="AI160" s="136">
        <v>1</v>
      </c>
      <c r="AJ160" s="136"/>
      <c r="AK160" s="136"/>
      <c r="AL160" s="140"/>
      <c r="AM160" s="144"/>
      <c r="AN160" s="144"/>
      <c r="AO160" s="136">
        <v>1</v>
      </c>
      <c r="AP160" s="144"/>
      <c r="AQ160" s="2" t="str">
        <f t="shared" si="37"/>
        <v>http://www.aubertrain.com/shop/img-put/prod/104/520-01-01.jpg</v>
      </c>
      <c r="AR160" s="2" t="str">
        <f t="shared" si="38"/>
        <v/>
      </c>
      <c r="AS160" s="2" t="str">
        <f t="shared" si="39"/>
        <v/>
      </c>
      <c r="AT160" s="2" t="str">
        <f t="shared" si="40"/>
        <v/>
      </c>
      <c r="AU160" s="2" t="str">
        <f t="shared" si="41"/>
        <v/>
      </c>
      <c r="AV160" s="2" t="str">
        <f t="shared" si="42"/>
        <v/>
      </c>
      <c r="AW160" s="183" t="str">
        <f t="shared" si="44"/>
        <v>http://www.aubertrain.com/shop/img-put/prod/104/520-01-01.jpg</v>
      </c>
      <c r="AX160" s="183" t="str">
        <f t="shared" si="43"/>
        <v>AFFICHES,06,FRANCE</v>
      </c>
    </row>
    <row r="161" spans="1:50" ht="68" customHeight="1">
      <c r="A161" s="1">
        <v>160</v>
      </c>
      <c r="B161" s="99"/>
      <c r="C161" s="289">
        <v>104</v>
      </c>
      <c r="D161" s="289" t="s">
        <v>3538</v>
      </c>
      <c r="E161" s="291" t="s">
        <v>3499</v>
      </c>
      <c r="F161" s="171" t="str">
        <f t="shared" si="30"/>
        <v>1040901</v>
      </c>
      <c r="G161" s="171" t="str">
        <f t="shared" si="31"/>
        <v>AFFICHES</v>
      </c>
      <c r="H161" s="171" t="str">
        <f t="shared" si="32"/>
        <v>09</v>
      </c>
      <c r="I161" s="171" t="str">
        <f t="shared" si="33"/>
        <v>SWITZERLAND</v>
      </c>
      <c r="J161" s="171">
        <f t="shared" si="34"/>
        <v>0</v>
      </c>
      <c r="K161" s="31">
        <f t="shared" si="35"/>
        <v>0</v>
      </c>
      <c r="L161" s="192" t="s">
        <v>3499</v>
      </c>
      <c r="M161" s="192" t="s">
        <v>3510</v>
      </c>
      <c r="N161" s="88"/>
      <c r="O161" s="88"/>
      <c r="P161" s="88"/>
      <c r="Q161" s="88"/>
      <c r="R161" s="100" t="s">
        <v>2321</v>
      </c>
      <c r="S161" s="21">
        <v>1</v>
      </c>
      <c r="T161" s="69" t="s">
        <v>2594</v>
      </c>
      <c r="U161" s="39" t="s">
        <v>2596</v>
      </c>
      <c r="V161" s="69" t="s">
        <v>2597</v>
      </c>
      <c r="W161" s="39" t="s">
        <v>2765</v>
      </c>
      <c r="X161" s="45" t="s">
        <v>2598</v>
      </c>
      <c r="Y161" s="45" t="s">
        <v>2766</v>
      </c>
      <c r="Z161" s="280">
        <f t="shared" si="36"/>
        <v>10</v>
      </c>
      <c r="AA161" s="42">
        <v>12</v>
      </c>
      <c r="AB161" s="70">
        <v>3</v>
      </c>
      <c r="AC161" s="70"/>
      <c r="AD161" s="131">
        <v>20</v>
      </c>
      <c r="AE161" s="152"/>
      <c r="AF161" s="156"/>
      <c r="AG161" s="159">
        <v>1</v>
      </c>
      <c r="AH161" s="137"/>
      <c r="AI161" s="136">
        <v>1</v>
      </c>
      <c r="AJ161" s="136"/>
      <c r="AK161" s="136"/>
      <c r="AL161" s="140"/>
      <c r="AM161" s="144"/>
      <c r="AN161" s="144"/>
      <c r="AO161" s="136">
        <v>1</v>
      </c>
      <c r="AP161" s="144"/>
      <c r="AQ161" s="2" t="str">
        <f t="shared" si="37"/>
        <v>http://www.aubertrain.com/shop/img-put/prod/104/520-02-01.jpg</v>
      </c>
      <c r="AR161" s="2" t="str">
        <f t="shared" si="38"/>
        <v>,http://www.aubertrain.com/shop/img-put/prod/104/520-02-02.jpg</v>
      </c>
      <c r="AS161" s="2" t="str">
        <f t="shared" si="39"/>
        <v/>
      </c>
      <c r="AT161" s="2" t="str">
        <f t="shared" si="40"/>
        <v/>
      </c>
      <c r="AU161" s="2" t="str">
        <f t="shared" si="41"/>
        <v/>
      </c>
      <c r="AV161" s="2" t="str">
        <f t="shared" si="42"/>
        <v/>
      </c>
      <c r="AW161" s="183" t="str">
        <f t="shared" si="44"/>
        <v>http://www.aubertrain.com/shop/img-put/prod/104/520-02-01.jpg,http://www.aubertrain.com/shop/img-put/prod/104/520-02-02.jpg</v>
      </c>
      <c r="AX161" s="183" t="str">
        <f t="shared" si="43"/>
        <v>AFFICHES,09,SWITZERLAND</v>
      </c>
    </row>
    <row r="162" spans="1:50" ht="68" customHeight="1">
      <c r="A162" s="2">
        <v>161</v>
      </c>
      <c r="B162" s="99"/>
      <c r="C162" s="289">
        <v>104</v>
      </c>
      <c r="D162" s="289" t="s">
        <v>3503</v>
      </c>
      <c r="E162" s="291" t="s">
        <v>3499</v>
      </c>
      <c r="F162" s="171" t="str">
        <f t="shared" si="30"/>
        <v>1040601</v>
      </c>
      <c r="G162" s="171" t="str">
        <f t="shared" si="31"/>
        <v>AFFICHES</v>
      </c>
      <c r="H162" s="171" t="str">
        <f t="shared" si="32"/>
        <v>06</v>
      </c>
      <c r="I162" s="171" t="str">
        <f t="shared" si="33"/>
        <v>FRANCE</v>
      </c>
      <c r="J162" s="171">
        <f t="shared" si="34"/>
        <v>0</v>
      </c>
      <c r="K162" s="31">
        <f t="shared" si="35"/>
        <v>0</v>
      </c>
      <c r="L162" s="192" t="s">
        <v>3499</v>
      </c>
      <c r="M162" s="192" t="s">
        <v>3510</v>
      </c>
      <c r="N162" s="88"/>
      <c r="O162" s="88"/>
      <c r="P162" s="88"/>
      <c r="Q162" s="88"/>
      <c r="R162" s="100" t="s">
        <v>2322</v>
      </c>
      <c r="S162" s="21">
        <v>1</v>
      </c>
      <c r="T162" s="69" t="s">
        <v>2324</v>
      </c>
      <c r="U162" s="69" t="s">
        <v>2767</v>
      </c>
      <c r="V162" s="69" t="s">
        <v>2741</v>
      </c>
      <c r="W162" s="69" t="s">
        <v>2768</v>
      </c>
      <c r="X162" s="45" t="s">
        <v>2742</v>
      </c>
      <c r="Y162" s="45" t="s">
        <v>2769</v>
      </c>
      <c r="Z162" s="280">
        <f t="shared" si="36"/>
        <v>8.3333333333333339</v>
      </c>
      <c r="AA162" s="42">
        <v>10</v>
      </c>
      <c r="AB162" s="70">
        <v>3</v>
      </c>
      <c r="AC162" s="70"/>
      <c r="AD162" s="131">
        <v>20</v>
      </c>
      <c r="AE162" s="152"/>
      <c r="AF162" s="156"/>
      <c r="AG162" s="159">
        <v>1</v>
      </c>
      <c r="AH162" s="137"/>
      <c r="AI162" s="136">
        <v>1</v>
      </c>
      <c r="AJ162" s="136"/>
      <c r="AK162" s="136"/>
      <c r="AL162" s="140"/>
      <c r="AM162" s="144"/>
      <c r="AN162" s="144"/>
      <c r="AO162" s="136">
        <v>1</v>
      </c>
      <c r="AP162" s="144"/>
      <c r="AQ162" s="2" t="str">
        <f t="shared" si="37"/>
        <v>http://www.aubertrain.com/shop/img-put/prod/104/520-03-01.jpg</v>
      </c>
      <c r="AR162" s="2" t="str">
        <f t="shared" si="38"/>
        <v>,http://www.aubertrain.com/shop/img-put/prod/104/520-03-02.jpg</v>
      </c>
      <c r="AS162" s="2" t="str">
        <f t="shared" si="39"/>
        <v/>
      </c>
      <c r="AT162" s="2" t="str">
        <f t="shared" si="40"/>
        <v/>
      </c>
      <c r="AU162" s="2" t="str">
        <f t="shared" si="41"/>
        <v/>
      </c>
      <c r="AV162" s="2" t="str">
        <f t="shared" si="42"/>
        <v/>
      </c>
      <c r="AW162" s="183" t="str">
        <f t="shared" si="44"/>
        <v>http://www.aubertrain.com/shop/img-put/prod/104/520-03-01.jpg,http://www.aubertrain.com/shop/img-put/prod/104/520-03-02.jpg</v>
      </c>
      <c r="AX162" s="183" t="str">
        <f t="shared" si="43"/>
        <v>AFFICHES,06,FRANCE</v>
      </c>
    </row>
    <row r="163" spans="1:50" ht="68" customHeight="1">
      <c r="A163" s="1">
        <v>162</v>
      </c>
      <c r="B163" s="99"/>
      <c r="C163" s="289">
        <v>104</v>
      </c>
      <c r="D163" s="289" t="s">
        <v>3510</v>
      </c>
      <c r="E163" s="291" t="s">
        <v>3499</v>
      </c>
      <c r="F163" s="171" t="str">
        <f t="shared" si="30"/>
        <v>1040201</v>
      </c>
      <c r="G163" s="171" t="str">
        <f t="shared" si="31"/>
        <v>AFFICHES</v>
      </c>
      <c r="H163" s="171" t="str">
        <f t="shared" si="32"/>
        <v>02</v>
      </c>
      <c r="I163" s="171" t="str">
        <f t="shared" si="33"/>
        <v>ARGENTINA</v>
      </c>
      <c r="J163" s="171">
        <f t="shared" si="34"/>
        <v>0</v>
      </c>
      <c r="K163" s="31">
        <f t="shared" si="35"/>
        <v>0</v>
      </c>
      <c r="L163" s="192" t="s">
        <v>3499</v>
      </c>
      <c r="M163" s="88"/>
      <c r="N163" s="88"/>
      <c r="O163" s="88"/>
      <c r="P163" s="88"/>
      <c r="Q163" s="88"/>
      <c r="R163" s="100" t="s">
        <v>2323</v>
      </c>
      <c r="S163" s="21">
        <v>1</v>
      </c>
      <c r="T163" s="69" t="s">
        <v>2743</v>
      </c>
      <c r="U163" s="39" t="s">
        <v>2770</v>
      </c>
      <c r="V163" s="69" t="s">
        <v>2744</v>
      </c>
      <c r="W163" s="39" t="s">
        <v>2771</v>
      </c>
      <c r="X163" s="45" t="s">
        <v>2745</v>
      </c>
      <c r="Y163" s="45" t="s">
        <v>2772</v>
      </c>
      <c r="Z163" s="280">
        <f t="shared" si="36"/>
        <v>10</v>
      </c>
      <c r="AA163" s="42">
        <v>12</v>
      </c>
      <c r="AB163" s="70">
        <v>3</v>
      </c>
      <c r="AC163" s="70"/>
      <c r="AD163" s="131">
        <v>24</v>
      </c>
      <c r="AE163" s="152"/>
      <c r="AF163" s="156"/>
      <c r="AG163" s="159">
        <v>1</v>
      </c>
      <c r="AH163" s="137"/>
      <c r="AI163" s="136">
        <v>1</v>
      </c>
      <c r="AJ163" s="136"/>
      <c r="AK163" s="136"/>
      <c r="AL163" s="140"/>
      <c r="AM163" s="144"/>
      <c r="AN163" s="144"/>
      <c r="AO163" s="136">
        <v>1</v>
      </c>
      <c r="AP163" s="144"/>
      <c r="AQ163" s="2" t="str">
        <f t="shared" si="37"/>
        <v>http://www.aubertrain.com/shop/img-put/prod/104/520-04-01.jpg</v>
      </c>
      <c r="AR163" s="2" t="str">
        <f t="shared" si="38"/>
        <v/>
      </c>
      <c r="AS163" s="2" t="str">
        <f t="shared" si="39"/>
        <v/>
      </c>
      <c r="AT163" s="2" t="str">
        <f t="shared" si="40"/>
        <v/>
      </c>
      <c r="AU163" s="2" t="str">
        <f t="shared" si="41"/>
        <v/>
      </c>
      <c r="AV163" s="2" t="str">
        <f t="shared" si="42"/>
        <v/>
      </c>
      <c r="AW163" s="183" t="str">
        <f t="shared" si="44"/>
        <v>http://www.aubertrain.com/shop/img-put/prod/104/520-04-01.jpg</v>
      </c>
      <c r="AX163" s="183" t="str">
        <f t="shared" si="43"/>
        <v>AFFICHES,02,ARGENTINA</v>
      </c>
    </row>
    <row r="164" spans="1:50" ht="68" customHeight="1">
      <c r="A164" s="2">
        <v>163</v>
      </c>
      <c r="B164" s="99"/>
      <c r="C164" s="289">
        <v>104</v>
      </c>
      <c r="D164" s="289" t="s">
        <v>3503</v>
      </c>
      <c r="E164" s="291" t="s">
        <v>3499</v>
      </c>
      <c r="F164" s="171" t="str">
        <f t="shared" si="30"/>
        <v>1040601</v>
      </c>
      <c r="G164" s="171" t="str">
        <f t="shared" si="31"/>
        <v>AFFICHES</v>
      </c>
      <c r="H164" s="171" t="str">
        <f t="shared" si="32"/>
        <v>06</v>
      </c>
      <c r="I164" s="171" t="str">
        <f t="shared" si="33"/>
        <v>FRANCE</v>
      </c>
      <c r="J164" s="171">
        <f t="shared" si="34"/>
        <v>0</v>
      </c>
      <c r="K164" s="31">
        <f t="shared" si="35"/>
        <v>0</v>
      </c>
      <c r="L164" s="192" t="s">
        <v>3499</v>
      </c>
      <c r="M164" s="88"/>
      <c r="N164" s="88"/>
      <c r="O164" s="88"/>
      <c r="P164" s="88"/>
      <c r="Q164" s="88"/>
      <c r="R164" s="100" t="s">
        <v>2325</v>
      </c>
      <c r="S164" s="21">
        <v>1</v>
      </c>
      <c r="T164" s="69" t="s">
        <v>2341</v>
      </c>
      <c r="U164" s="93" t="s">
        <v>2773</v>
      </c>
      <c r="V164" s="20" t="s">
        <v>2774</v>
      </c>
      <c r="W164" s="93" t="s">
        <v>2775</v>
      </c>
      <c r="X164" s="11" t="s">
        <v>2635</v>
      </c>
      <c r="Y164" s="11" t="s">
        <v>2636</v>
      </c>
      <c r="Z164" s="280">
        <f t="shared" si="36"/>
        <v>10</v>
      </c>
      <c r="AA164" s="42">
        <v>12</v>
      </c>
      <c r="AB164" s="70">
        <v>3</v>
      </c>
      <c r="AC164" s="70"/>
      <c r="AD164" s="132">
        <v>18</v>
      </c>
      <c r="AE164" s="152"/>
      <c r="AF164" s="156"/>
      <c r="AG164" s="159">
        <v>1</v>
      </c>
      <c r="AH164" s="137"/>
      <c r="AI164" s="136">
        <v>1</v>
      </c>
      <c r="AJ164" s="136"/>
      <c r="AK164" s="136"/>
      <c r="AL164" s="140"/>
      <c r="AM164" s="144"/>
      <c r="AN164" s="144"/>
      <c r="AO164" s="136">
        <v>1</v>
      </c>
      <c r="AP164" s="144"/>
      <c r="AQ164" s="2" t="str">
        <f t="shared" si="37"/>
        <v>http://www.aubertrain.com/shop/img-put/prod/104/520-05-01.jpg</v>
      </c>
      <c r="AR164" s="2" t="str">
        <f t="shared" si="38"/>
        <v/>
      </c>
      <c r="AS164" s="2" t="str">
        <f t="shared" si="39"/>
        <v/>
      </c>
      <c r="AT164" s="2" t="str">
        <f t="shared" si="40"/>
        <v/>
      </c>
      <c r="AU164" s="2" t="str">
        <f t="shared" si="41"/>
        <v/>
      </c>
      <c r="AV164" s="2" t="str">
        <f t="shared" si="42"/>
        <v/>
      </c>
      <c r="AW164" s="183" t="str">
        <f t="shared" si="44"/>
        <v>http://www.aubertrain.com/shop/img-put/prod/104/520-05-01.jpg</v>
      </c>
      <c r="AX164" s="183" t="str">
        <f t="shared" si="43"/>
        <v>AFFICHES,06,FRANCE</v>
      </c>
    </row>
    <row r="165" spans="1:50" ht="68" customHeight="1">
      <c r="A165" s="1">
        <v>164</v>
      </c>
      <c r="B165" s="99"/>
      <c r="C165" s="289">
        <v>104</v>
      </c>
      <c r="D165" s="289" t="s">
        <v>3503</v>
      </c>
      <c r="E165" s="291" t="s">
        <v>3499</v>
      </c>
      <c r="F165" s="171" t="str">
        <f t="shared" si="30"/>
        <v>1040601</v>
      </c>
      <c r="G165" s="171" t="str">
        <f t="shared" si="31"/>
        <v>AFFICHES</v>
      </c>
      <c r="H165" s="171" t="str">
        <f t="shared" si="32"/>
        <v>06</v>
      </c>
      <c r="I165" s="171" t="str">
        <f t="shared" si="33"/>
        <v>FRANCE</v>
      </c>
      <c r="J165" s="171">
        <f t="shared" si="34"/>
        <v>0</v>
      </c>
      <c r="K165" s="31">
        <f t="shared" si="35"/>
        <v>0</v>
      </c>
      <c r="L165" s="192" t="s">
        <v>3499</v>
      </c>
      <c r="M165" s="88"/>
      <c r="N165" s="88"/>
      <c r="O165" s="88"/>
      <c r="P165" s="88"/>
      <c r="Q165" s="88"/>
      <c r="R165" s="100" t="s">
        <v>2336</v>
      </c>
      <c r="S165" s="21">
        <v>1</v>
      </c>
      <c r="T165" s="69" t="s">
        <v>2342</v>
      </c>
      <c r="U165" s="93" t="s">
        <v>2343</v>
      </c>
      <c r="V165" s="20" t="s">
        <v>2343</v>
      </c>
      <c r="W165" s="93" t="s">
        <v>2618</v>
      </c>
      <c r="X165" s="11" t="s">
        <v>2637</v>
      </c>
      <c r="Y165" s="11" t="s">
        <v>2638</v>
      </c>
      <c r="Z165" s="280">
        <f t="shared" si="36"/>
        <v>11.666666666666668</v>
      </c>
      <c r="AA165" s="42">
        <v>14</v>
      </c>
      <c r="AB165" s="70">
        <v>4</v>
      </c>
      <c r="AC165" s="70"/>
      <c r="AD165" s="132">
        <v>18</v>
      </c>
      <c r="AE165" s="152">
        <v>1</v>
      </c>
      <c r="AF165" s="156"/>
      <c r="AG165" s="159">
        <v>1</v>
      </c>
      <c r="AH165" s="137"/>
      <c r="AI165" s="136">
        <v>1</v>
      </c>
      <c r="AJ165" s="136"/>
      <c r="AK165" s="136"/>
      <c r="AL165" s="140"/>
      <c r="AM165" s="144"/>
      <c r="AN165" s="144"/>
      <c r="AO165" s="136">
        <v>1</v>
      </c>
      <c r="AP165" s="144"/>
      <c r="AQ165" s="2" t="str">
        <f t="shared" si="37"/>
        <v>http://www.aubertrain.com/shop/img-put/prod/104/520-06-01.jpg</v>
      </c>
      <c r="AR165" s="2" t="str">
        <f t="shared" si="38"/>
        <v/>
      </c>
      <c r="AS165" s="2" t="str">
        <f t="shared" si="39"/>
        <v/>
      </c>
      <c r="AT165" s="2" t="str">
        <f t="shared" si="40"/>
        <v/>
      </c>
      <c r="AU165" s="2" t="str">
        <f t="shared" si="41"/>
        <v/>
      </c>
      <c r="AV165" s="2" t="str">
        <f t="shared" si="42"/>
        <v/>
      </c>
      <c r="AW165" s="183" t="str">
        <f t="shared" si="44"/>
        <v>http://www.aubertrain.com/shop/img-put/prod/104/520-06-01.jpg</v>
      </c>
      <c r="AX165" s="183" t="str">
        <f t="shared" si="43"/>
        <v>AFFICHES,06,FRANCE</v>
      </c>
    </row>
    <row r="166" spans="1:50" ht="68" customHeight="1">
      <c r="A166" s="2">
        <v>165</v>
      </c>
      <c r="B166" s="99"/>
      <c r="C166" s="289">
        <v>104</v>
      </c>
      <c r="D166" s="289" t="s">
        <v>3500</v>
      </c>
      <c r="E166" s="291" t="s">
        <v>3499</v>
      </c>
      <c r="F166" s="171" t="str">
        <f t="shared" si="30"/>
        <v>1040301</v>
      </c>
      <c r="G166" s="171" t="str">
        <f t="shared" si="31"/>
        <v>AFFICHES</v>
      </c>
      <c r="H166" s="171" t="str">
        <f t="shared" si="32"/>
        <v>03</v>
      </c>
      <c r="I166" s="171" t="str">
        <f t="shared" si="33"/>
        <v>BELGIUM</v>
      </c>
      <c r="J166" s="171">
        <f t="shared" si="34"/>
        <v>0</v>
      </c>
      <c r="K166" s="31">
        <f t="shared" si="35"/>
        <v>0</v>
      </c>
      <c r="L166" s="192" t="s">
        <v>3499</v>
      </c>
      <c r="M166" s="88"/>
      <c r="N166" s="88"/>
      <c r="O166" s="88"/>
      <c r="P166" s="88"/>
      <c r="Q166" s="88"/>
      <c r="R166" s="100" t="s">
        <v>2380</v>
      </c>
      <c r="S166" s="21">
        <v>1</v>
      </c>
      <c r="T166" s="69" t="s">
        <v>2376</v>
      </c>
      <c r="U166" s="39" t="s">
        <v>2608</v>
      </c>
      <c r="V166" s="69" t="s">
        <v>2611</v>
      </c>
      <c r="W166" s="39" t="s">
        <v>2615</v>
      </c>
      <c r="X166" s="11" t="s">
        <v>2601</v>
      </c>
      <c r="Y166" s="11" t="s">
        <v>2602</v>
      </c>
      <c r="Z166" s="280">
        <f t="shared" si="36"/>
        <v>11.666666666666668</v>
      </c>
      <c r="AA166" s="42">
        <v>14</v>
      </c>
      <c r="AB166" s="70">
        <v>4</v>
      </c>
      <c r="AC166" s="70"/>
      <c r="AD166" s="132">
        <v>20</v>
      </c>
      <c r="AE166" s="152"/>
      <c r="AF166" s="156"/>
      <c r="AG166" s="159">
        <v>1</v>
      </c>
      <c r="AH166" s="137"/>
      <c r="AI166" s="136">
        <v>1</v>
      </c>
      <c r="AJ166" s="136"/>
      <c r="AK166" s="136"/>
      <c r="AL166" s="140"/>
      <c r="AM166" s="144"/>
      <c r="AN166" s="144"/>
      <c r="AO166" s="136">
        <v>1</v>
      </c>
      <c r="AP166" s="144"/>
      <c r="AQ166" s="2" t="str">
        <f t="shared" si="37"/>
        <v>http://www.aubertrain.com/shop/img-put/prod/104/520-07-01.jpg</v>
      </c>
      <c r="AR166" s="2" t="str">
        <f t="shared" si="38"/>
        <v/>
      </c>
      <c r="AS166" s="2" t="str">
        <f t="shared" si="39"/>
        <v/>
      </c>
      <c r="AT166" s="2" t="str">
        <f t="shared" si="40"/>
        <v/>
      </c>
      <c r="AU166" s="2" t="str">
        <f t="shared" si="41"/>
        <v/>
      </c>
      <c r="AV166" s="2" t="str">
        <f t="shared" si="42"/>
        <v/>
      </c>
      <c r="AW166" s="183" t="str">
        <f t="shared" si="44"/>
        <v>http://www.aubertrain.com/shop/img-put/prod/104/520-07-01.jpg</v>
      </c>
      <c r="AX166" s="183" t="str">
        <f t="shared" si="43"/>
        <v>AFFICHES,03,BELGIUM</v>
      </c>
    </row>
    <row r="167" spans="1:50" ht="68" customHeight="1">
      <c r="A167" s="1">
        <v>166</v>
      </c>
      <c r="B167" s="99"/>
      <c r="C167" s="289">
        <v>104</v>
      </c>
      <c r="D167" s="289" t="s">
        <v>3500</v>
      </c>
      <c r="E167" s="291" t="s">
        <v>3499</v>
      </c>
      <c r="F167" s="171" t="str">
        <f t="shared" si="30"/>
        <v>1040301</v>
      </c>
      <c r="G167" s="171" t="str">
        <f t="shared" si="31"/>
        <v>AFFICHES</v>
      </c>
      <c r="H167" s="171" t="str">
        <f t="shared" si="32"/>
        <v>03</v>
      </c>
      <c r="I167" s="171" t="str">
        <f t="shared" si="33"/>
        <v>BELGIUM</v>
      </c>
      <c r="J167" s="171">
        <f t="shared" si="34"/>
        <v>0</v>
      </c>
      <c r="K167" s="31">
        <f t="shared" si="35"/>
        <v>0</v>
      </c>
      <c r="L167" s="192" t="s">
        <v>3499</v>
      </c>
      <c r="M167" s="88"/>
      <c r="N167" s="88"/>
      <c r="O167" s="88"/>
      <c r="P167" s="88"/>
      <c r="Q167" s="88"/>
      <c r="R167" s="100" t="s">
        <v>2381</v>
      </c>
      <c r="S167" s="21">
        <v>1</v>
      </c>
      <c r="T167" s="69" t="s">
        <v>2377</v>
      </c>
      <c r="U167" s="39" t="s">
        <v>2619</v>
      </c>
      <c r="V167" s="69" t="s">
        <v>2612</v>
      </c>
      <c r="W167" s="39" t="s">
        <v>2620</v>
      </c>
      <c r="X167" s="11" t="s">
        <v>2603</v>
      </c>
      <c r="Y167" s="11" t="s">
        <v>2604</v>
      </c>
      <c r="Z167" s="280">
        <f t="shared" si="36"/>
        <v>11.666666666666668</v>
      </c>
      <c r="AA167" s="42">
        <v>14</v>
      </c>
      <c r="AB167" s="70">
        <v>4</v>
      </c>
      <c r="AC167" s="70"/>
      <c r="AD167" s="132">
        <v>20</v>
      </c>
      <c r="AE167" s="152"/>
      <c r="AF167" s="156"/>
      <c r="AG167" s="159">
        <v>1</v>
      </c>
      <c r="AH167" s="137"/>
      <c r="AI167" s="136">
        <v>1</v>
      </c>
      <c r="AJ167" s="136"/>
      <c r="AK167" s="136"/>
      <c r="AL167" s="140"/>
      <c r="AM167" s="144"/>
      <c r="AN167" s="144"/>
      <c r="AO167" s="136">
        <v>1</v>
      </c>
      <c r="AP167" s="144"/>
      <c r="AQ167" s="2" t="str">
        <f t="shared" si="37"/>
        <v>http://www.aubertrain.com/shop/img-put/prod/104/520-08-01.jpg</v>
      </c>
      <c r="AR167" s="2" t="str">
        <f t="shared" si="38"/>
        <v/>
      </c>
      <c r="AS167" s="2" t="str">
        <f t="shared" si="39"/>
        <v/>
      </c>
      <c r="AT167" s="2" t="str">
        <f t="shared" si="40"/>
        <v/>
      </c>
      <c r="AU167" s="2" t="str">
        <f t="shared" si="41"/>
        <v/>
      </c>
      <c r="AV167" s="2" t="str">
        <f t="shared" si="42"/>
        <v/>
      </c>
      <c r="AW167" s="183" t="str">
        <f t="shared" si="44"/>
        <v>http://www.aubertrain.com/shop/img-put/prod/104/520-08-01.jpg</v>
      </c>
      <c r="AX167" s="183" t="str">
        <f t="shared" si="43"/>
        <v>AFFICHES,03,BELGIUM</v>
      </c>
    </row>
    <row r="168" spans="1:50" ht="68" customHeight="1">
      <c r="A168" s="2">
        <v>167</v>
      </c>
      <c r="B168" s="99"/>
      <c r="C168" s="289">
        <v>104</v>
      </c>
      <c r="D168" s="289" t="s">
        <v>3536</v>
      </c>
      <c r="E168" s="291" t="s">
        <v>3499</v>
      </c>
      <c r="F168" s="171" t="str">
        <f t="shared" si="30"/>
        <v>1040801</v>
      </c>
      <c r="G168" s="171" t="str">
        <f t="shared" si="31"/>
        <v>AFFICHES</v>
      </c>
      <c r="H168" s="171" t="str">
        <f t="shared" si="32"/>
        <v>08</v>
      </c>
      <c r="I168" s="171" t="str">
        <f t="shared" si="33"/>
        <v>THE NETHERLANDS</v>
      </c>
      <c r="J168" s="171">
        <f t="shared" si="34"/>
        <v>0</v>
      </c>
      <c r="K168" s="31">
        <f t="shared" si="35"/>
        <v>0</v>
      </c>
      <c r="L168" s="192" t="s">
        <v>3499</v>
      </c>
      <c r="M168" s="88"/>
      <c r="N168" s="88"/>
      <c r="O168" s="88"/>
      <c r="P168" s="88"/>
      <c r="Q168" s="88"/>
      <c r="R168" s="100" t="s">
        <v>2382</v>
      </c>
      <c r="S168" s="21">
        <v>1</v>
      </c>
      <c r="T168" s="69" t="s">
        <v>2379</v>
      </c>
      <c r="U168" s="93" t="s">
        <v>2609</v>
      </c>
      <c r="V168" s="20" t="s">
        <v>2613</v>
      </c>
      <c r="W168" s="93" t="s">
        <v>2616</v>
      </c>
      <c r="X168" s="11" t="s">
        <v>2605</v>
      </c>
      <c r="Y168" s="11" t="s">
        <v>2606</v>
      </c>
      <c r="Z168" s="280">
        <f t="shared" si="36"/>
        <v>11.666666666666668</v>
      </c>
      <c r="AA168" s="42">
        <v>14</v>
      </c>
      <c r="AB168" s="70">
        <v>4</v>
      </c>
      <c r="AC168" s="70"/>
      <c r="AD168" s="132">
        <v>20</v>
      </c>
      <c r="AE168" s="152"/>
      <c r="AF168" s="156"/>
      <c r="AG168" s="159">
        <v>1</v>
      </c>
      <c r="AH168" s="137"/>
      <c r="AI168" s="136">
        <v>1</v>
      </c>
      <c r="AJ168" s="136"/>
      <c r="AK168" s="136"/>
      <c r="AL168" s="140"/>
      <c r="AM168" s="144"/>
      <c r="AN168" s="144"/>
      <c r="AO168" s="136">
        <v>1</v>
      </c>
      <c r="AP168" s="144"/>
      <c r="AQ168" s="2" t="str">
        <f t="shared" si="37"/>
        <v>http://www.aubertrain.com/shop/img-put/prod/104/520-09-01.jpg</v>
      </c>
      <c r="AR168" s="2" t="str">
        <f t="shared" si="38"/>
        <v/>
      </c>
      <c r="AS168" s="2" t="str">
        <f t="shared" si="39"/>
        <v/>
      </c>
      <c r="AT168" s="2" t="str">
        <f t="shared" si="40"/>
        <v/>
      </c>
      <c r="AU168" s="2" t="str">
        <f t="shared" si="41"/>
        <v/>
      </c>
      <c r="AV168" s="2" t="str">
        <f t="shared" si="42"/>
        <v/>
      </c>
      <c r="AW168" s="183" t="str">
        <f t="shared" si="44"/>
        <v>http://www.aubertrain.com/shop/img-put/prod/104/520-09-01.jpg</v>
      </c>
      <c r="AX168" s="183" t="str">
        <f t="shared" si="43"/>
        <v>AFFICHES,08,THE NETHERLANDS</v>
      </c>
    </row>
    <row r="169" spans="1:50" ht="68" customHeight="1">
      <c r="A169" s="1">
        <v>168</v>
      </c>
      <c r="B169" s="99"/>
      <c r="C169" s="289">
        <v>104</v>
      </c>
      <c r="D169" s="289" t="s">
        <v>3536</v>
      </c>
      <c r="E169" s="291" t="s">
        <v>3499</v>
      </c>
      <c r="F169" s="171" t="str">
        <f t="shared" si="30"/>
        <v>1040801</v>
      </c>
      <c r="G169" s="171" t="str">
        <f t="shared" si="31"/>
        <v>AFFICHES</v>
      </c>
      <c r="H169" s="171" t="str">
        <f t="shared" si="32"/>
        <v>08</v>
      </c>
      <c r="I169" s="171" t="str">
        <f t="shared" si="33"/>
        <v>THE NETHERLANDS</v>
      </c>
      <c r="J169" s="171">
        <f t="shared" si="34"/>
        <v>0</v>
      </c>
      <c r="K169" s="31">
        <f t="shared" si="35"/>
        <v>0</v>
      </c>
      <c r="L169" s="192" t="s">
        <v>3499</v>
      </c>
      <c r="M169" s="88"/>
      <c r="N169" s="88"/>
      <c r="O169" s="88"/>
      <c r="P169" s="88"/>
      <c r="Q169" s="88"/>
      <c r="R169" s="100" t="s">
        <v>2383</v>
      </c>
      <c r="S169" s="21">
        <v>1</v>
      </c>
      <c r="T169" s="69" t="s">
        <v>2378</v>
      </c>
      <c r="U169" s="93" t="s">
        <v>2610</v>
      </c>
      <c r="V169" s="20" t="s">
        <v>2614</v>
      </c>
      <c r="W169" s="93" t="s">
        <v>2617</v>
      </c>
      <c r="X169" s="11" t="s">
        <v>2607</v>
      </c>
      <c r="Y169" s="11" t="s">
        <v>2639</v>
      </c>
      <c r="Z169" s="280">
        <f t="shared" si="36"/>
        <v>11.666666666666668</v>
      </c>
      <c r="AA169" s="42">
        <v>14</v>
      </c>
      <c r="AB169" s="70">
        <v>4</v>
      </c>
      <c r="AC169" s="70"/>
      <c r="AD169" s="132">
        <v>20</v>
      </c>
      <c r="AE169" s="152"/>
      <c r="AF169" s="156"/>
      <c r="AG169" s="159">
        <v>1</v>
      </c>
      <c r="AH169" s="137"/>
      <c r="AI169" s="136">
        <v>1</v>
      </c>
      <c r="AJ169" s="136"/>
      <c r="AK169" s="136"/>
      <c r="AL169" s="140"/>
      <c r="AM169" s="144"/>
      <c r="AN169" s="144"/>
      <c r="AO169" s="136">
        <v>1</v>
      </c>
      <c r="AP169" s="144"/>
      <c r="AQ169" s="2" t="str">
        <f t="shared" si="37"/>
        <v>http://www.aubertrain.com/shop/img-put/prod/104/520-10-01.jpg</v>
      </c>
      <c r="AR169" s="2" t="str">
        <f t="shared" si="38"/>
        <v/>
      </c>
      <c r="AS169" s="2" t="str">
        <f t="shared" si="39"/>
        <v/>
      </c>
      <c r="AT169" s="2" t="str">
        <f t="shared" si="40"/>
        <v/>
      </c>
      <c r="AU169" s="2" t="str">
        <f t="shared" si="41"/>
        <v/>
      </c>
      <c r="AV169" s="2" t="str">
        <f t="shared" si="42"/>
        <v/>
      </c>
      <c r="AW169" s="183" t="str">
        <f t="shared" si="44"/>
        <v>http://www.aubertrain.com/shop/img-put/prod/104/520-10-01.jpg</v>
      </c>
      <c r="AX169" s="183" t="str">
        <f t="shared" si="43"/>
        <v>AFFICHES,08,THE NETHERLANDS</v>
      </c>
    </row>
    <row r="170" spans="1:50" ht="68" customHeight="1">
      <c r="A170" s="2">
        <v>169</v>
      </c>
      <c r="B170" s="99"/>
      <c r="C170" s="289">
        <v>104</v>
      </c>
      <c r="D170" s="289" t="s">
        <v>3502</v>
      </c>
      <c r="E170" s="291" t="s">
        <v>3499</v>
      </c>
      <c r="F170" s="171" t="str">
        <f t="shared" si="30"/>
        <v>1040501</v>
      </c>
      <c r="G170" s="171" t="str">
        <f t="shared" si="31"/>
        <v>AFFICHES</v>
      </c>
      <c r="H170" s="171" t="str">
        <f t="shared" si="32"/>
        <v>05</v>
      </c>
      <c r="I170" s="171" t="str">
        <f t="shared" si="33"/>
        <v>EUROPE</v>
      </c>
      <c r="J170" s="171">
        <f t="shared" si="34"/>
        <v>0</v>
      </c>
      <c r="K170" s="31">
        <f t="shared" si="35"/>
        <v>0</v>
      </c>
      <c r="L170" s="192" t="s">
        <v>3499</v>
      </c>
      <c r="M170" s="88"/>
      <c r="N170" s="88"/>
      <c r="O170" s="88"/>
      <c r="P170" s="88"/>
      <c r="Q170" s="88"/>
      <c r="R170" s="100" t="s">
        <v>2384</v>
      </c>
      <c r="S170" s="21">
        <v>1</v>
      </c>
      <c r="T170" s="39" t="s">
        <v>2658</v>
      </c>
      <c r="U170" s="39" t="s">
        <v>2659</v>
      </c>
      <c r="V170" s="39" t="s">
        <v>2719</v>
      </c>
      <c r="W170" s="39" t="s">
        <v>2718</v>
      </c>
      <c r="X170" s="40" t="s">
        <v>2717</v>
      </c>
      <c r="Y170" s="40" t="s">
        <v>2776</v>
      </c>
      <c r="Z170" s="280">
        <f t="shared" si="36"/>
        <v>11.666666666666668</v>
      </c>
      <c r="AA170" s="42">
        <v>14</v>
      </c>
      <c r="AB170" s="70">
        <v>4</v>
      </c>
      <c r="AC170" s="70"/>
      <c r="AD170" s="132">
        <v>20</v>
      </c>
      <c r="AE170" s="152"/>
      <c r="AF170" s="156"/>
      <c r="AG170" s="159">
        <v>1</v>
      </c>
      <c r="AH170" s="137"/>
      <c r="AI170" s="136">
        <v>1</v>
      </c>
      <c r="AJ170" s="136"/>
      <c r="AK170" s="136"/>
      <c r="AL170" s="140"/>
      <c r="AM170" s="144"/>
      <c r="AN170" s="144"/>
      <c r="AO170" s="136">
        <v>1</v>
      </c>
      <c r="AP170" s="144"/>
      <c r="AQ170" s="2" t="str">
        <f t="shared" si="37"/>
        <v>http://www.aubertrain.com/shop/img-put/prod/104/520-11-01.jpg</v>
      </c>
      <c r="AR170" s="2" t="str">
        <f t="shared" si="38"/>
        <v/>
      </c>
      <c r="AS170" s="2" t="str">
        <f t="shared" si="39"/>
        <v/>
      </c>
      <c r="AT170" s="2" t="str">
        <f t="shared" si="40"/>
        <v/>
      </c>
      <c r="AU170" s="2" t="str">
        <f t="shared" si="41"/>
        <v/>
      </c>
      <c r="AV170" s="2" t="str">
        <f t="shared" si="42"/>
        <v/>
      </c>
      <c r="AW170" s="183" t="str">
        <f t="shared" si="44"/>
        <v>http://www.aubertrain.com/shop/img-put/prod/104/520-11-01.jpg</v>
      </c>
      <c r="AX170" s="183" t="str">
        <f t="shared" si="43"/>
        <v>AFFICHES,05,EUROPE</v>
      </c>
    </row>
    <row r="171" spans="1:50" ht="68" customHeight="1">
      <c r="A171" s="1">
        <v>170</v>
      </c>
      <c r="B171" s="99"/>
      <c r="C171" s="289">
        <v>104</v>
      </c>
      <c r="D171" s="289" t="s">
        <v>3510</v>
      </c>
      <c r="E171" s="291" t="s">
        <v>3499</v>
      </c>
      <c r="F171" s="171" t="str">
        <f t="shared" si="30"/>
        <v>1040201</v>
      </c>
      <c r="G171" s="171" t="str">
        <f t="shared" si="31"/>
        <v>AFFICHES</v>
      </c>
      <c r="H171" s="171" t="str">
        <f t="shared" si="32"/>
        <v>02</v>
      </c>
      <c r="I171" s="171" t="str">
        <f t="shared" si="33"/>
        <v>ARGENTINA</v>
      </c>
      <c r="J171" s="171">
        <f t="shared" si="34"/>
        <v>0</v>
      </c>
      <c r="K171" s="31">
        <f t="shared" si="35"/>
        <v>0</v>
      </c>
      <c r="L171" s="192" t="s">
        <v>3499</v>
      </c>
      <c r="M171" s="192" t="s">
        <v>3510</v>
      </c>
      <c r="N171" s="88"/>
      <c r="O171" s="88"/>
      <c r="P171" s="88"/>
      <c r="Q171" s="88"/>
      <c r="R171" s="100" t="s">
        <v>2386</v>
      </c>
      <c r="S171" s="21">
        <v>1</v>
      </c>
      <c r="T171" s="108" t="s">
        <v>2640</v>
      </c>
      <c r="U171" s="39" t="s">
        <v>2641</v>
      </c>
      <c r="V171" s="108" t="s">
        <v>2642</v>
      </c>
      <c r="W171" s="39" t="s">
        <v>2643</v>
      </c>
      <c r="X171" s="11" t="s">
        <v>2645</v>
      </c>
      <c r="Y171" s="11" t="s">
        <v>2644</v>
      </c>
      <c r="Z171" s="280">
        <f t="shared" si="36"/>
        <v>15</v>
      </c>
      <c r="AA171" s="42">
        <v>18</v>
      </c>
      <c r="AB171" s="70">
        <v>6</v>
      </c>
      <c r="AC171" s="70"/>
      <c r="AD171" s="132">
        <v>20</v>
      </c>
      <c r="AE171" s="152"/>
      <c r="AF171" s="156">
        <v>1</v>
      </c>
      <c r="AG171" s="159"/>
      <c r="AH171" s="137"/>
      <c r="AI171" s="136">
        <v>1</v>
      </c>
      <c r="AJ171" s="136"/>
      <c r="AK171" s="136"/>
      <c r="AL171" s="140"/>
      <c r="AM171" s="144"/>
      <c r="AN171" s="144"/>
      <c r="AO171" s="136">
        <v>1</v>
      </c>
      <c r="AP171" s="144"/>
      <c r="AQ171" s="2" t="str">
        <f t="shared" si="37"/>
        <v>http://www.aubertrain.com/shop/img-put/prod/104/520-12-01.jpg</v>
      </c>
      <c r="AR171" s="2" t="str">
        <f t="shared" si="38"/>
        <v>,http://www.aubertrain.com/shop/img-put/prod/104/520-12-02.jpg</v>
      </c>
      <c r="AS171" s="2" t="str">
        <f t="shared" si="39"/>
        <v/>
      </c>
      <c r="AT171" s="2" t="str">
        <f t="shared" si="40"/>
        <v/>
      </c>
      <c r="AU171" s="2" t="str">
        <f t="shared" si="41"/>
        <v/>
      </c>
      <c r="AV171" s="2" t="str">
        <f t="shared" si="42"/>
        <v/>
      </c>
      <c r="AW171" s="183" t="str">
        <f t="shared" si="44"/>
        <v>http://www.aubertrain.com/shop/img-put/prod/104/520-12-01.jpg,http://www.aubertrain.com/shop/img-put/prod/104/520-12-02.jpg</v>
      </c>
      <c r="AX171" s="183" t="str">
        <f t="shared" si="43"/>
        <v>AFFICHES,02,ARGENTINA</v>
      </c>
    </row>
    <row r="172" spans="1:50" ht="68" customHeight="1">
      <c r="A172" s="2">
        <v>171</v>
      </c>
      <c r="B172" s="99"/>
      <c r="C172" s="289">
        <v>104</v>
      </c>
      <c r="D172" s="289" t="s">
        <v>3503</v>
      </c>
      <c r="E172" s="291" t="s">
        <v>3499</v>
      </c>
      <c r="F172" s="171" t="str">
        <f t="shared" si="30"/>
        <v>1040601</v>
      </c>
      <c r="G172" s="171" t="str">
        <f t="shared" si="31"/>
        <v>AFFICHES</v>
      </c>
      <c r="H172" s="171" t="str">
        <f t="shared" si="32"/>
        <v>06</v>
      </c>
      <c r="I172" s="171" t="str">
        <f t="shared" si="33"/>
        <v>FRANCE</v>
      </c>
      <c r="J172" s="171">
        <f t="shared" si="34"/>
        <v>0</v>
      </c>
      <c r="K172" s="31">
        <f t="shared" si="35"/>
        <v>0</v>
      </c>
      <c r="L172" s="192" t="s">
        <v>3499</v>
      </c>
      <c r="M172" s="88"/>
      <c r="N172" s="88"/>
      <c r="O172" s="88"/>
      <c r="P172" s="88"/>
      <c r="Q172" s="88"/>
      <c r="R172" s="100" t="s">
        <v>2414</v>
      </c>
      <c r="S172" s="21">
        <v>1</v>
      </c>
      <c r="T172" s="39" t="s">
        <v>2409</v>
      </c>
      <c r="U172" s="93" t="s">
        <v>2410</v>
      </c>
      <c r="V172" s="39" t="s">
        <v>2411</v>
      </c>
      <c r="W172" s="93" t="s">
        <v>2408</v>
      </c>
      <c r="X172" s="45" t="s">
        <v>2413</v>
      </c>
      <c r="Y172" s="45" t="s">
        <v>2777</v>
      </c>
      <c r="Z172" s="280">
        <f t="shared" si="36"/>
        <v>11.666666666666668</v>
      </c>
      <c r="AA172" s="42">
        <v>14</v>
      </c>
      <c r="AB172" s="70">
        <v>4</v>
      </c>
      <c r="AC172" s="70"/>
      <c r="AD172" s="132">
        <v>20</v>
      </c>
      <c r="AE172" s="152"/>
      <c r="AF172" s="156"/>
      <c r="AG172" s="159">
        <v>1</v>
      </c>
      <c r="AH172" s="137"/>
      <c r="AI172" s="136">
        <v>1</v>
      </c>
      <c r="AJ172" s="136"/>
      <c r="AK172" s="136"/>
      <c r="AL172" s="140"/>
      <c r="AM172" s="144"/>
      <c r="AN172" s="144"/>
      <c r="AO172" s="136">
        <v>1</v>
      </c>
      <c r="AP172" s="144"/>
      <c r="AQ172" s="2" t="str">
        <f t="shared" si="37"/>
        <v>http://www.aubertrain.com/shop/img-put/prod/104/520-13-01-01.jpg</v>
      </c>
      <c r="AR172" s="2" t="str">
        <f t="shared" si="38"/>
        <v/>
      </c>
      <c r="AS172" s="2" t="str">
        <f t="shared" si="39"/>
        <v/>
      </c>
      <c r="AT172" s="2" t="str">
        <f t="shared" si="40"/>
        <v/>
      </c>
      <c r="AU172" s="2" t="str">
        <f t="shared" si="41"/>
        <v/>
      </c>
      <c r="AV172" s="2" t="str">
        <f t="shared" si="42"/>
        <v/>
      </c>
      <c r="AW172" s="183" t="str">
        <f t="shared" si="44"/>
        <v>http://www.aubertrain.com/shop/img-put/prod/104/520-13-01-01.jpg</v>
      </c>
      <c r="AX172" s="183" t="str">
        <f t="shared" si="43"/>
        <v>AFFICHES,06,FRANCE</v>
      </c>
    </row>
    <row r="173" spans="1:50" ht="68" customHeight="1">
      <c r="A173" s="1">
        <v>172</v>
      </c>
      <c r="B173" s="99"/>
      <c r="C173" s="289">
        <v>104</v>
      </c>
      <c r="D173" s="289" t="s">
        <v>3503</v>
      </c>
      <c r="E173" s="291" t="s">
        <v>3499</v>
      </c>
      <c r="F173" s="171" t="str">
        <f t="shared" si="30"/>
        <v>1040601</v>
      </c>
      <c r="G173" s="171" t="str">
        <f t="shared" si="31"/>
        <v>AFFICHES</v>
      </c>
      <c r="H173" s="171" t="str">
        <f t="shared" si="32"/>
        <v>06</v>
      </c>
      <c r="I173" s="171" t="str">
        <f t="shared" si="33"/>
        <v>FRANCE</v>
      </c>
      <c r="J173" s="171">
        <f t="shared" si="34"/>
        <v>0</v>
      </c>
      <c r="K173" s="31">
        <f t="shared" si="35"/>
        <v>0</v>
      </c>
      <c r="L173" s="192" t="s">
        <v>3499</v>
      </c>
      <c r="M173" s="88"/>
      <c r="N173" s="88"/>
      <c r="O173" s="88"/>
      <c r="P173" s="88"/>
      <c r="Q173" s="88"/>
      <c r="R173" s="100" t="s">
        <v>2415</v>
      </c>
      <c r="S173" s="21">
        <v>1</v>
      </c>
      <c r="T173" s="39" t="s">
        <v>2569</v>
      </c>
      <c r="U173" s="93" t="s">
        <v>2410</v>
      </c>
      <c r="V173" s="39" t="s">
        <v>2412</v>
      </c>
      <c r="W173" s="93" t="s">
        <v>2568</v>
      </c>
      <c r="X173" s="45" t="s">
        <v>2416</v>
      </c>
      <c r="Y173" s="45" t="s">
        <v>2778</v>
      </c>
      <c r="Z173" s="280">
        <f t="shared" si="36"/>
        <v>11.666666666666668</v>
      </c>
      <c r="AA173" s="42">
        <v>14</v>
      </c>
      <c r="AB173" s="70">
        <v>4</v>
      </c>
      <c r="AC173" s="70"/>
      <c r="AD173" s="132">
        <v>20</v>
      </c>
      <c r="AE173" s="152"/>
      <c r="AF173" s="156"/>
      <c r="AG173" s="159">
        <v>1</v>
      </c>
      <c r="AH173" s="137"/>
      <c r="AI173" s="136">
        <v>1</v>
      </c>
      <c r="AJ173" s="136"/>
      <c r="AK173" s="136"/>
      <c r="AL173" s="140"/>
      <c r="AM173" s="144"/>
      <c r="AN173" s="144"/>
      <c r="AO173" s="136">
        <v>1</v>
      </c>
      <c r="AP173" s="144"/>
      <c r="AQ173" s="2" t="str">
        <f t="shared" si="37"/>
        <v>http://www.aubertrain.com/shop/img-put/prod/104/520-13-02-01.jpg</v>
      </c>
      <c r="AR173" s="2" t="str">
        <f t="shared" si="38"/>
        <v/>
      </c>
      <c r="AS173" s="2" t="str">
        <f t="shared" si="39"/>
        <v/>
      </c>
      <c r="AT173" s="2" t="str">
        <f t="shared" si="40"/>
        <v/>
      </c>
      <c r="AU173" s="2" t="str">
        <f t="shared" si="41"/>
        <v/>
      </c>
      <c r="AV173" s="2" t="str">
        <f t="shared" si="42"/>
        <v/>
      </c>
      <c r="AW173" s="183" t="str">
        <f t="shared" si="44"/>
        <v>http://www.aubertrain.com/shop/img-put/prod/104/520-13-02-01.jpg</v>
      </c>
      <c r="AX173" s="183" t="str">
        <f t="shared" si="43"/>
        <v>AFFICHES,06,FRANCE</v>
      </c>
    </row>
    <row r="174" spans="1:50" ht="68" customHeight="1">
      <c r="A174" s="2">
        <v>173</v>
      </c>
      <c r="B174" s="99"/>
      <c r="C174" s="289">
        <v>104</v>
      </c>
      <c r="D174" s="289" t="s">
        <v>3503</v>
      </c>
      <c r="E174" s="291" t="s">
        <v>3499</v>
      </c>
      <c r="F174" s="171" t="str">
        <f t="shared" si="30"/>
        <v>1040601</v>
      </c>
      <c r="G174" s="171" t="str">
        <f t="shared" si="31"/>
        <v>AFFICHES</v>
      </c>
      <c r="H174" s="171" t="str">
        <f t="shared" si="32"/>
        <v>06</v>
      </c>
      <c r="I174" s="171" t="str">
        <f t="shared" si="33"/>
        <v>FRANCE</v>
      </c>
      <c r="J174" s="171">
        <f t="shared" si="34"/>
        <v>0</v>
      </c>
      <c r="K174" s="31">
        <f t="shared" si="35"/>
        <v>0</v>
      </c>
      <c r="L174" s="192" t="s">
        <v>3499</v>
      </c>
      <c r="M174" s="88"/>
      <c r="N174" s="88"/>
      <c r="O174" s="88"/>
      <c r="P174" s="88"/>
      <c r="Q174" s="88"/>
      <c r="R174" s="100" t="s">
        <v>3272</v>
      </c>
      <c r="S174" s="21">
        <v>1</v>
      </c>
      <c r="T174" s="39" t="s">
        <v>3273</v>
      </c>
      <c r="U174" s="93" t="s">
        <v>3274</v>
      </c>
      <c r="V174" s="39" t="s">
        <v>3275</v>
      </c>
      <c r="W174" s="93" t="s">
        <v>3274</v>
      </c>
      <c r="X174" s="45" t="s">
        <v>3407</v>
      </c>
      <c r="Y174" s="45" t="s">
        <v>3438</v>
      </c>
      <c r="Z174" s="280">
        <f t="shared" si="36"/>
        <v>8.3333333333333339</v>
      </c>
      <c r="AA174" s="42">
        <v>10</v>
      </c>
      <c r="AB174" s="70">
        <v>3</v>
      </c>
      <c r="AC174" s="70"/>
      <c r="AD174" s="132">
        <v>20</v>
      </c>
      <c r="AE174" s="152"/>
      <c r="AF174" s="156"/>
      <c r="AG174" s="159">
        <v>1</v>
      </c>
      <c r="AH174" s="137"/>
      <c r="AI174" s="136">
        <v>1</v>
      </c>
      <c r="AJ174" s="136"/>
      <c r="AK174" s="136"/>
      <c r="AL174" s="140"/>
      <c r="AM174" s="144"/>
      <c r="AN174" s="144"/>
      <c r="AO174" s="136">
        <v>1</v>
      </c>
      <c r="AP174" s="144"/>
      <c r="AQ174" s="2" t="str">
        <f t="shared" si="37"/>
        <v>http://www.aubertrain.com/shop/img-put/prod/104/520-14-01.jpg</v>
      </c>
      <c r="AR174" s="2" t="str">
        <f t="shared" si="38"/>
        <v/>
      </c>
      <c r="AS174" s="2" t="str">
        <f t="shared" si="39"/>
        <v/>
      </c>
      <c r="AT174" s="2" t="str">
        <f t="shared" si="40"/>
        <v/>
      </c>
      <c r="AU174" s="2" t="str">
        <f t="shared" si="41"/>
        <v/>
      </c>
      <c r="AV174" s="2" t="str">
        <f t="shared" si="42"/>
        <v/>
      </c>
      <c r="AW174" s="183" t="str">
        <f t="shared" si="44"/>
        <v>http://www.aubertrain.com/shop/img-put/prod/104/520-14-01.jpg</v>
      </c>
      <c r="AX174" s="183" t="str">
        <f t="shared" si="43"/>
        <v>AFFICHES,06,FRANCE</v>
      </c>
    </row>
    <row r="175" spans="1:50" ht="68" customHeight="1">
      <c r="A175" s="1">
        <v>174</v>
      </c>
      <c r="B175" s="99"/>
      <c r="C175" s="289">
        <v>104</v>
      </c>
      <c r="D175" s="289" t="s">
        <v>3502</v>
      </c>
      <c r="E175" s="291" t="s">
        <v>3499</v>
      </c>
      <c r="F175" s="171" t="str">
        <f t="shared" si="30"/>
        <v>1040501</v>
      </c>
      <c r="G175" s="171" t="str">
        <f t="shared" si="31"/>
        <v>AFFICHES</v>
      </c>
      <c r="H175" s="171" t="str">
        <f t="shared" si="32"/>
        <v>05</v>
      </c>
      <c r="I175" s="171" t="str">
        <f t="shared" si="33"/>
        <v>EUROPE</v>
      </c>
      <c r="J175" s="171">
        <f t="shared" si="34"/>
        <v>0</v>
      </c>
      <c r="K175" s="31">
        <f t="shared" si="35"/>
        <v>0</v>
      </c>
      <c r="L175" s="192" t="s">
        <v>3499</v>
      </c>
      <c r="M175" s="88"/>
      <c r="N175" s="88"/>
      <c r="O175" s="88"/>
      <c r="P175" s="88"/>
      <c r="Q175" s="88"/>
      <c r="R175" s="100" t="s">
        <v>2475</v>
      </c>
      <c r="S175" s="21">
        <v>1</v>
      </c>
      <c r="T175" s="109" t="s">
        <v>2649</v>
      </c>
      <c r="U175" s="93" t="s">
        <v>2647</v>
      </c>
      <c r="V175" s="109" t="s">
        <v>2651</v>
      </c>
      <c r="W175" s="93" t="s">
        <v>2652</v>
      </c>
      <c r="X175" s="40" t="s">
        <v>2657</v>
      </c>
      <c r="Y175" s="40" t="s">
        <v>2779</v>
      </c>
      <c r="Z175" s="280">
        <f t="shared" si="36"/>
        <v>11.666666666666668</v>
      </c>
      <c r="AA175" s="42">
        <v>14</v>
      </c>
      <c r="AB175" s="70">
        <v>4</v>
      </c>
      <c r="AC175" s="70"/>
      <c r="AD175" s="132">
        <v>20</v>
      </c>
      <c r="AE175" s="152"/>
      <c r="AF175" s="156"/>
      <c r="AG175" s="159">
        <v>1</v>
      </c>
      <c r="AH175" s="137"/>
      <c r="AI175" s="136">
        <v>1</v>
      </c>
      <c r="AJ175" s="136"/>
      <c r="AK175" s="136"/>
      <c r="AL175" s="140"/>
      <c r="AM175" s="144"/>
      <c r="AN175" s="144"/>
      <c r="AO175" s="136">
        <v>1</v>
      </c>
      <c r="AP175" s="144"/>
      <c r="AQ175" s="2" t="str">
        <f t="shared" si="37"/>
        <v>http://www.aubertrain.com/shop/img-put/prod/104/520-15-01.jpg</v>
      </c>
      <c r="AR175" s="2" t="str">
        <f t="shared" si="38"/>
        <v/>
      </c>
      <c r="AS175" s="2" t="str">
        <f t="shared" si="39"/>
        <v/>
      </c>
      <c r="AT175" s="2" t="str">
        <f t="shared" si="40"/>
        <v/>
      </c>
      <c r="AU175" s="2" t="str">
        <f t="shared" si="41"/>
        <v/>
      </c>
      <c r="AV175" s="2" t="str">
        <f t="shared" si="42"/>
        <v/>
      </c>
      <c r="AW175" s="183" t="str">
        <f t="shared" si="44"/>
        <v>http://www.aubertrain.com/shop/img-put/prod/104/520-15-01.jpg</v>
      </c>
      <c r="AX175" s="183" t="str">
        <f t="shared" si="43"/>
        <v>AFFICHES,05,EUROPE</v>
      </c>
    </row>
    <row r="176" spans="1:50" ht="68" customHeight="1">
      <c r="A176" s="2">
        <v>175</v>
      </c>
      <c r="B176" s="99"/>
      <c r="C176" s="289">
        <v>104</v>
      </c>
      <c r="D176" s="289" t="s">
        <v>3502</v>
      </c>
      <c r="E176" s="291" t="s">
        <v>3499</v>
      </c>
      <c r="F176" s="171" t="str">
        <f t="shared" si="30"/>
        <v>1040501</v>
      </c>
      <c r="G176" s="171" t="str">
        <f t="shared" si="31"/>
        <v>AFFICHES</v>
      </c>
      <c r="H176" s="171" t="str">
        <f t="shared" si="32"/>
        <v>05</v>
      </c>
      <c r="I176" s="171" t="str">
        <f t="shared" si="33"/>
        <v>EUROPE</v>
      </c>
      <c r="J176" s="171">
        <f t="shared" si="34"/>
        <v>0</v>
      </c>
      <c r="K176" s="31">
        <f t="shared" si="35"/>
        <v>0</v>
      </c>
      <c r="L176" s="192" t="s">
        <v>3499</v>
      </c>
      <c r="M176" s="88"/>
      <c r="N176" s="88"/>
      <c r="O176" s="88"/>
      <c r="P176" s="88"/>
      <c r="Q176" s="88"/>
      <c r="R176" s="100" t="s">
        <v>2476</v>
      </c>
      <c r="S176" s="21">
        <v>1</v>
      </c>
      <c r="T176" s="93" t="s">
        <v>2648</v>
      </c>
      <c r="U176" s="93" t="s">
        <v>2646</v>
      </c>
      <c r="V176" s="93" t="s">
        <v>2653</v>
      </c>
      <c r="W176" s="93" t="s">
        <v>2654</v>
      </c>
      <c r="X176" s="40" t="s">
        <v>3388</v>
      </c>
      <c r="Y176" s="40" t="s">
        <v>2780</v>
      </c>
      <c r="Z176" s="280">
        <f t="shared" si="36"/>
        <v>11.666666666666668</v>
      </c>
      <c r="AA176" s="42">
        <v>14</v>
      </c>
      <c r="AB176" s="70">
        <v>4</v>
      </c>
      <c r="AC176" s="70"/>
      <c r="AD176" s="132">
        <v>20</v>
      </c>
      <c r="AE176" s="152"/>
      <c r="AF176" s="156"/>
      <c r="AG176" s="159">
        <v>1</v>
      </c>
      <c r="AH176" s="137"/>
      <c r="AI176" s="136">
        <v>1</v>
      </c>
      <c r="AJ176" s="136"/>
      <c r="AK176" s="136"/>
      <c r="AL176" s="140"/>
      <c r="AM176" s="144"/>
      <c r="AN176" s="144"/>
      <c r="AO176" s="136">
        <v>1</v>
      </c>
      <c r="AP176" s="144"/>
      <c r="AQ176" s="2" t="str">
        <f t="shared" si="37"/>
        <v>http://www.aubertrain.com/shop/img-put/prod/104/520-16-01.jpg</v>
      </c>
      <c r="AR176" s="2" t="str">
        <f t="shared" si="38"/>
        <v/>
      </c>
      <c r="AS176" s="2" t="str">
        <f t="shared" si="39"/>
        <v/>
      </c>
      <c r="AT176" s="2" t="str">
        <f t="shared" si="40"/>
        <v/>
      </c>
      <c r="AU176" s="2" t="str">
        <f t="shared" si="41"/>
        <v/>
      </c>
      <c r="AV176" s="2" t="str">
        <f t="shared" si="42"/>
        <v/>
      </c>
      <c r="AW176" s="183" t="str">
        <f t="shared" si="44"/>
        <v>http://www.aubertrain.com/shop/img-put/prod/104/520-16-01.jpg</v>
      </c>
      <c r="AX176" s="183" t="str">
        <f t="shared" si="43"/>
        <v>AFFICHES,05,EUROPE</v>
      </c>
    </row>
    <row r="177" spans="1:50" ht="68" customHeight="1">
      <c r="A177" s="1">
        <v>176</v>
      </c>
      <c r="B177" s="99"/>
      <c r="C177" s="289">
        <v>104</v>
      </c>
      <c r="D177" s="289" t="s">
        <v>3503</v>
      </c>
      <c r="E177" s="291" t="s">
        <v>3499</v>
      </c>
      <c r="F177" s="171" t="str">
        <f t="shared" si="30"/>
        <v>1040601</v>
      </c>
      <c r="G177" s="171" t="str">
        <f t="shared" si="31"/>
        <v>AFFICHES</v>
      </c>
      <c r="H177" s="171" t="str">
        <f t="shared" si="32"/>
        <v>06</v>
      </c>
      <c r="I177" s="171" t="str">
        <f t="shared" si="33"/>
        <v>FRANCE</v>
      </c>
      <c r="J177" s="171">
        <f t="shared" si="34"/>
        <v>0</v>
      </c>
      <c r="K177" s="31">
        <f t="shared" si="35"/>
        <v>0</v>
      </c>
      <c r="L177" s="192" t="s">
        <v>3499</v>
      </c>
      <c r="M177" s="88"/>
      <c r="N177" s="88"/>
      <c r="O177" s="88"/>
      <c r="P177" s="88"/>
      <c r="Q177" s="88"/>
      <c r="R177" s="100" t="s">
        <v>2477</v>
      </c>
      <c r="S177" s="21">
        <v>1</v>
      </c>
      <c r="T177" s="39" t="s">
        <v>2650</v>
      </c>
      <c r="U177" s="39" t="s">
        <v>3344</v>
      </c>
      <c r="V177" s="39" t="s">
        <v>2656</v>
      </c>
      <c r="W177" s="39" t="s">
        <v>2655</v>
      </c>
      <c r="X177" s="106" t="s">
        <v>3387</v>
      </c>
      <c r="Y177" s="106" t="s">
        <v>3345</v>
      </c>
      <c r="Z177" s="280">
        <f t="shared" si="36"/>
        <v>11.666666666666668</v>
      </c>
      <c r="AA177" s="42">
        <v>14</v>
      </c>
      <c r="AB177" s="70">
        <v>4</v>
      </c>
      <c r="AC177" s="70"/>
      <c r="AD177" s="132">
        <v>20</v>
      </c>
      <c r="AE177" s="152"/>
      <c r="AF177" s="156"/>
      <c r="AG177" s="159">
        <v>1</v>
      </c>
      <c r="AH177" s="137"/>
      <c r="AI177" s="136">
        <v>1</v>
      </c>
      <c r="AJ177" s="136"/>
      <c r="AK177" s="136"/>
      <c r="AL177" s="140"/>
      <c r="AM177" s="144"/>
      <c r="AN177" s="144"/>
      <c r="AO177" s="136">
        <v>1</v>
      </c>
      <c r="AP177" s="144"/>
      <c r="AQ177" s="2" t="str">
        <f t="shared" si="37"/>
        <v>http://www.aubertrain.com/shop/img-put/prod/104/520-17-01.jpg</v>
      </c>
      <c r="AR177" s="2" t="str">
        <f t="shared" si="38"/>
        <v/>
      </c>
      <c r="AS177" s="2" t="str">
        <f t="shared" si="39"/>
        <v/>
      </c>
      <c r="AT177" s="2" t="str">
        <f t="shared" si="40"/>
        <v/>
      </c>
      <c r="AU177" s="2" t="str">
        <f t="shared" si="41"/>
        <v/>
      </c>
      <c r="AV177" s="2" t="str">
        <f t="shared" si="42"/>
        <v/>
      </c>
      <c r="AW177" s="183" t="str">
        <f t="shared" si="44"/>
        <v>http://www.aubertrain.com/shop/img-put/prod/104/520-17-01.jpg</v>
      </c>
      <c r="AX177" s="183" t="str">
        <f t="shared" si="43"/>
        <v>AFFICHES,06,FRANCE</v>
      </c>
    </row>
    <row r="178" spans="1:50" ht="68" customHeight="1">
      <c r="A178" s="2">
        <v>177</v>
      </c>
      <c r="B178" s="99"/>
      <c r="C178" s="289">
        <v>104</v>
      </c>
      <c r="D178" s="289" t="s">
        <v>3503</v>
      </c>
      <c r="E178" s="291" t="s">
        <v>3499</v>
      </c>
      <c r="F178" s="171" t="str">
        <f t="shared" si="30"/>
        <v>1040601</v>
      </c>
      <c r="G178" s="171" t="str">
        <f t="shared" si="31"/>
        <v>AFFICHES</v>
      </c>
      <c r="H178" s="171" t="str">
        <f t="shared" si="32"/>
        <v>06</v>
      </c>
      <c r="I178" s="171" t="str">
        <f t="shared" si="33"/>
        <v>FRANCE</v>
      </c>
      <c r="J178" s="171">
        <f t="shared" si="34"/>
        <v>0</v>
      </c>
      <c r="K178" s="31">
        <f t="shared" si="35"/>
        <v>0</v>
      </c>
      <c r="L178" s="192" t="s">
        <v>3499</v>
      </c>
      <c r="M178" s="88"/>
      <c r="N178" s="88"/>
      <c r="O178" s="88"/>
      <c r="P178" s="88"/>
      <c r="Q178" s="88"/>
      <c r="R178" s="100" t="s">
        <v>3276</v>
      </c>
      <c r="S178" s="21">
        <v>1</v>
      </c>
      <c r="T178" s="20" t="s">
        <v>3293</v>
      </c>
      <c r="U178" s="20" t="s">
        <v>3313</v>
      </c>
      <c r="V178" s="20" t="s">
        <v>3314</v>
      </c>
      <c r="W178" s="20" t="s">
        <v>3346</v>
      </c>
      <c r="X178" s="106" t="s">
        <v>3386</v>
      </c>
      <c r="Y178" s="106" t="s">
        <v>3437</v>
      </c>
      <c r="Z178" s="280">
        <f t="shared" si="36"/>
        <v>11.666666666666668</v>
      </c>
      <c r="AA178" s="70">
        <v>14</v>
      </c>
      <c r="AB178" s="70">
        <v>4</v>
      </c>
      <c r="AC178" s="70"/>
      <c r="AD178" s="132">
        <v>20</v>
      </c>
      <c r="AE178" s="152"/>
      <c r="AF178" s="156"/>
      <c r="AG178" s="159">
        <v>1</v>
      </c>
      <c r="AH178" s="137"/>
      <c r="AI178" s="136">
        <v>1</v>
      </c>
      <c r="AJ178" s="136"/>
      <c r="AK178" s="136"/>
      <c r="AL178" s="140"/>
      <c r="AM178" s="144"/>
      <c r="AN178" s="144"/>
      <c r="AO178" s="136">
        <v>1</v>
      </c>
      <c r="AP178" s="144"/>
      <c r="AQ178" s="2" t="str">
        <f t="shared" si="37"/>
        <v>http://www.aubertrain.com/shop/img-put/prod/104/520-18-01.jpg</v>
      </c>
      <c r="AR178" s="2" t="str">
        <f t="shared" si="38"/>
        <v/>
      </c>
      <c r="AS178" s="2" t="str">
        <f t="shared" si="39"/>
        <v/>
      </c>
      <c r="AT178" s="2" t="str">
        <f t="shared" si="40"/>
        <v/>
      </c>
      <c r="AU178" s="2" t="str">
        <f t="shared" si="41"/>
        <v/>
      </c>
      <c r="AV178" s="2" t="str">
        <f t="shared" si="42"/>
        <v/>
      </c>
      <c r="AW178" s="183" t="str">
        <f t="shared" si="44"/>
        <v>http://www.aubertrain.com/shop/img-put/prod/104/520-18-01.jpg</v>
      </c>
      <c r="AX178" s="183" t="str">
        <f t="shared" si="43"/>
        <v>AFFICHES,06,FRANCE</v>
      </c>
    </row>
    <row r="179" spans="1:50" ht="68" customHeight="1">
      <c r="A179" s="1">
        <v>178</v>
      </c>
      <c r="B179" s="99"/>
      <c r="C179" s="289">
        <v>104</v>
      </c>
      <c r="D179" s="289" t="s">
        <v>3503</v>
      </c>
      <c r="E179" s="291" t="s">
        <v>3499</v>
      </c>
      <c r="F179" s="171" t="str">
        <f t="shared" si="30"/>
        <v>1040601</v>
      </c>
      <c r="G179" s="171" t="str">
        <f t="shared" si="31"/>
        <v>AFFICHES</v>
      </c>
      <c r="H179" s="171" t="str">
        <f t="shared" si="32"/>
        <v>06</v>
      </c>
      <c r="I179" s="171" t="str">
        <f t="shared" si="33"/>
        <v>FRANCE</v>
      </c>
      <c r="J179" s="171">
        <f t="shared" si="34"/>
        <v>0</v>
      </c>
      <c r="K179" s="31">
        <f t="shared" si="35"/>
        <v>0</v>
      </c>
      <c r="L179" s="192" t="s">
        <v>3499</v>
      </c>
      <c r="M179" s="88"/>
      <c r="N179" s="88"/>
      <c r="O179" s="88"/>
      <c r="P179" s="88"/>
      <c r="Q179" s="88"/>
      <c r="R179" s="100" t="s">
        <v>3277</v>
      </c>
      <c r="S179" s="21">
        <v>1</v>
      </c>
      <c r="T179" s="20" t="s">
        <v>3294</v>
      </c>
      <c r="U179" s="20" t="s">
        <v>3337</v>
      </c>
      <c r="V179" s="20" t="s">
        <v>3315</v>
      </c>
      <c r="W179" s="20" t="s">
        <v>3347</v>
      </c>
      <c r="X179" s="106" t="s">
        <v>3385</v>
      </c>
      <c r="Y179" s="106" t="s">
        <v>3439</v>
      </c>
      <c r="Z179" s="280">
        <f t="shared" si="36"/>
        <v>11.666666666666668</v>
      </c>
      <c r="AA179" s="70">
        <v>14</v>
      </c>
      <c r="AB179" s="70">
        <v>4</v>
      </c>
      <c r="AC179" s="70"/>
      <c r="AD179" s="132">
        <v>20</v>
      </c>
      <c r="AE179" s="152"/>
      <c r="AF179" s="156"/>
      <c r="AG179" s="159">
        <v>1</v>
      </c>
      <c r="AH179" s="137"/>
      <c r="AI179" s="136">
        <v>1</v>
      </c>
      <c r="AJ179" s="136"/>
      <c r="AK179" s="136"/>
      <c r="AL179" s="140"/>
      <c r="AM179" s="144"/>
      <c r="AN179" s="144"/>
      <c r="AO179" s="136">
        <v>1</v>
      </c>
      <c r="AP179" s="144"/>
      <c r="AQ179" s="2" t="str">
        <f t="shared" si="37"/>
        <v>http://www.aubertrain.com/shop/img-put/prod/104/520-19-01.jpg</v>
      </c>
      <c r="AR179" s="2" t="str">
        <f t="shared" si="38"/>
        <v/>
      </c>
      <c r="AS179" s="2" t="str">
        <f t="shared" si="39"/>
        <v/>
      </c>
      <c r="AT179" s="2" t="str">
        <f t="shared" si="40"/>
        <v/>
      </c>
      <c r="AU179" s="2" t="str">
        <f t="shared" si="41"/>
        <v/>
      </c>
      <c r="AV179" s="2" t="str">
        <f t="shared" si="42"/>
        <v/>
      </c>
      <c r="AW179" s="183" t="str">
        <f t="shared" si="44"/>
        <v>http://www.aubertrain.com/shop/img-put/prod/104/520-19-01.jpg</v>
      </c>
      <c r="AX179" s="183" t="str">
        <f t="shared" si="43"/>
        <v>AFFICHES,06,FRANCE</v>
      </c>
    </row>
    <row r="180" spans="1:50" ht="68" customHeight="1">
      <c r="A180" s="2">
        <v>179</v>
      </c>
      <c r="B180" s="99"/>
      <c r="C180" s="289">
        <v>104</v>
      </c>
      <c r="D180" s="289" t="s">
        <v>3503</v>
      </c>
      <c r="E180" s="291" t="s">
        <v>3499</v>
      </c>
      <c r="F180" s="171" t="str">
        <f t="shared" si="30"/>
        <v>1040601</v>
      </c>
      <c r="G180" s="171" t="str">
        <f t="shared" si="31"/>
        <v>AFFICHES</v>
      </c>
      <c r="H180" s="171" t="str">
        <f t="shared" si="32"/>
        <v>06</v>
      </c>
      <c r="I180" s="171" t="str">
        <f t="shared" si="33"/>
        <v>FRANCE</v>
      </c>
      <c r="J180" s="171">
        <f t="shared" si="34"/>
        <v>0</v>
      </c>
      <c r="K180" s="31">
        <f t="shared" si="35"/>
        <v>0</v>
      </c>
      <c r="L180" s="192" t="s">
        <v>3499</v>
      </c>
      <c r="M180" s="88"/>
      <c r="N180" s="88"/>
      <c r="O180" s="88"/>
      <c r="P180" s="88"/>
      <c r="Q180" s="88"/>
      <c r="R180" s="100" t="s">
        <v>3278</v>
      </c>
      <c r="S180" s="21">
        <v>1</v>
      </c>
      <c r="T180" s="20" t="s">
        <v>3296</v>
      </c>
      <c r="U180" s="20" t="s">
        <v>3338</v>
      </c>
      <c r="V180" s="20" t="s">
        <v>3316</v>
      </c>
      <c r="W180" s="20" t="s">
        <v>3348</v>
      </c>
      <c r="X180" s="106" t="s">
        <v>3389</v>
      </c>
      <c r="Y180" s="106" t="s">
        <v>3440</v>
      </c>
      <c r="Z180" s="280">
        <f t="shared" si="36"/>
        <v>8.3333333333333339</v>
      </c>
      <c r="AA180" s="70">
        <v>10</v>
      </c>
      <c r="AB180" s="70">
        <v>3</v>
      </c>
      <c r="AC180" s="70"/>
      <c r="AD180" s="132">
        <v>20</v>
      </c>
      <c r="AE180" s="152"/>
      <c r="AF180" s="156"/>
      <c r="AG180" s="159">
        <v>1</v>
      </c>
      <c r="AH180" s="137"/>
      <c r="AI180" s="136">
        <v>1</v>
      </c>
      <c r="AJ180" s="136"/>
      <c r="AK180" s="136"/>
      <c r="AL180" s="140"/>
      <c r="AM180" s="144"/>
      <c r="AN180" s="144"/>
      <c r="AO180" s="136">
        <v>1</v>
      </c>
      <c r="AP180" s="144"/>
      <c r="AQ180" s="2" t="str">
        <f t="shared" si="37"/>
        <v>http://www.aubertrain.com/shop/img-put/prod/104/520-20-01.jpg</v>
      </c>
      <c r="AR180" s="2" t="str">
        <f t="shared" si="38"/>
        <v/>
      </c>
      <c r="AS180" s="2" t="str">
        <f t="shared" si="39"/>
        <v/>
      </c>
      <c r="AT180" s="2" t="str">
        <f t="shared" si="40"/>
        <v/>
      </c>
      <c r="AU180" s="2" t="str">
        <f t="shared" si="41"/>
        <v/>
      </c>
      <c r="AV180" s="2" t="str">
        <f t="shared" si="42"/>
        <v/>
      </c>
      <c r="AW180" s="183" t="str">
        <f t="shared" si="44"/>
        <v>http://www.aubertrain.com/shop/img-put/prod/104/520-20-01.jpg</v>
      </c>
      <c r="AX180" s="183" t="str">
        <f t="shared" si="43"/>
        <v>AFFICHES,06,FRANCE</v>
      </c>
    </row>
    <row r="181" spans="1:50" ht="68" customHeight="1">
      <c r="A181" s="1">
        <v>180</v>
      </c>
      <c r="B181" s="99"/>
      <c r="C181" s="289">
        <v>104</v>
      </c>
      <c r="D181" s="290">
        <v>10</v>
      </c>
      <c r="E181" s="291" t="s">
        <v>3499</v>
      </c>
      <c r="F181" s="171" t="str">
        <f t="shared" si="30"/>
        <v>1041001</v>
      </c>
      <c r="G181" s="171" t="str">
        <f t="shared" si="31"/>
        <v>AFFICHES</v>
      </c>
      <c r="H181" s="171" t="str">
        <f t="shared" si="32"/>
        <v>10</v>
      </c>
      <c r="I181" s="171" t="str">
        <f t="shared" si="33"/>
        <v>USA</v>
      </c>
      <c r="J181" s="171">
        <f t="shared" si="34"/>
        <v>0</v>
      </c>
      <c r="K181" s="31">
        <f t="shared" si="35"/>
        <v>0</v>
      </c>
      <c r="L181" s="192"/>
      <c r="M181" s="88"/>
      <c r="N181" s="88"/>
      <c r="O181" s="88"/>
      <c r="P181" s="88"/>
      <c r="Q181" s="88"/>
      <c r="R181" s="100" t="s">
        <v>3279</v>
      </c>
      <c r="S181" s="21">
        <v>1</v>
      </c>
      <c r="T181" s="20" t="s">
        <v>3336</v>
      </c>
      <c r="U181" s="20" t="s">
        <v>3339</v>
      </c>
      <c r="V181" s="20" t="s">
        <v>3300</v>
      </c>
      <c r="W181" s="20" t="s">
        <v>3349</v>
      </c>
      <c r="X181" s="106" t="s">
        <v>3390</v>
      </c>
      <c r="Y181" s="106" t="s">
        <v>3441</v>
      </c>
      <c r="Z181" s="280">
        <f t="shared" si="36"/>
        <v>6.666666666666667</v>
      </c>
      <c r="AA181" s="70">
        <v>8</v>
      </c>
      <c r="AB181" s="70">
        <v>2</v>
      </c>
      <c r="AC181" s="70"/>
      <c r="AD181" s="132">
        <v>20</v>
      </c>
      <c r="AE181" s="152"/>
      <c r="AF181" s="156"/>
      <c r="AG181" s="159">
        <v>1</v>
      </c>
      <c r="AH181" s="137"/>
      <c r="AI181" s="136">
        <v>1</v>
      </c>
      <c r="AJ181" s="136"/>
      <c r="AK181" s="136">
        <v>1</v>
      </c>
      <c r="AL181" s="140"/>
      <c r="AM181" s="144"/>
      <c r="AN181" s="144"/>
      <c r="AO181" s="136">
        <v>1</v>
      </c>
      <c r="AP181" s="144"/>
      <c r="AQ181" s="2" t="str">
        <f t="shared" si="37"/>
        <v/>
      </c>
      <c r="AR181" s="2" t="str">
        <f t="shared" si="38"/>
        <v/>
      </c>
      <c r="AS181" s="2" t="str">
        <f t="shared" si="39"/>
        <v/>
      </c>
      <c r="AT181" s="2" t="str">
        <f t="shared" si="40"/>
        <v/>
      </c>
      <c r="AU181" s="2" t="str">
        <f t="shared" si="41"/>
        <v/>
      </c>
      <c r="AV181" s="2" t="str">
        <f t="shared" si="42"/>
        <v/>
      </c>
      <c r="AW181" s="183" t="str">
        <f t="shared" si="44"/>
        <v/>
      </c>
      <c r="AX181" s="183" t="str">
        <f t="shared" si="43"/>
        <v>AFFICHES,10,USA</v>
      </c>
    </row>
    <row r="182" spans="1:50" ht="68" customHeight="1">
      <c r="A182" s="2">
        <v>181</v>
      </c>
      <c r="B182" s="99"/>
      <c r="C182" s="289">
        <v>104</v>
      </c>
      <c r="D182" s="289" t="s">
        <v>3503</v>
      </c>
      <c r="E182" s="291" t="s">
        <v>3499</v>
      </c>
      <c r="F182" s="171" t="str">
        <f t="shared" si="30"/>
        <v>1040601</v>
      </c>
      <c r="G182" s="171" t="str">
        <f t="shared" si="31"/>
        <v>AFFICHES</v>
      </c>
      <c r="H182" s="171" t="str">
        <f t="shared" si="32"/>
        <v>06</v>
      </c>
      <c r="I182" s="171" t="str">
        <f t="shared" si="33"/>
        <v>FRANCE</v>
      </c>
      <c r="J182" s="171">
        <f t="shared" si="34"/>
        <v>0</v>
      </c>
      <c r="K182" s="31">
        <f t="shared" si="35"/>
        <v>0</v>
      </c>
      <c r="L182" s="192" t="s">
        <v>3499</v>
      </c>
      <c r="M182" s="88"/>
      <c r="N182" s="88"/>
      <c r="O182" s="88"/>
      <c r="P182" s="88"/>
      <c r="Q182" s="88"/>
      <c r="R182" s="100" t="s">
        <v>3280</v>
      </c>
      <c r="S182" s="21">
        <v>1</v>
      </c>
      <c r="T182" s="142" t="s">
        <v>3295</v>
      </c>
      <c r="U182" s="142" t="s">
        <v>3340</v>
      </c>
      <c r="V182" s="142" t="s">
        <v>3341</v>
      </c>
      <c r="W182" s="142" t="s">
        <v>3350</v>
      </c>
      <c r="X182" s="106" t="s">
        <v>3391</v>
      </c>
      <c r="Y182" s="106" t="s">
        <v>3442</v>
      </c>
      <c r="Z182" s="280">
        <f t="shared" si="36"/>
        <v>11.666666666666668</v>
      </c>
      <c r="AA182" s="70">
        <v>14</v>
      </c>
      <c r="AB182" s="70">
        <v>4</v>
      </c>
      <c r="AC182" s="70"/>
      <c r="AD182" s="132">
        <v>20</v>
      </c>
      <c r="AE182" s="152"/>
      <c r="AF182" s="156"/>
      <c r="AG182" s="159">
        <v>1</v>
      </c>
      <c r="AH182" s="137"/>
      <c r="AI182" s="136">
        <v>1</v>
      </c>
      <c r="AJ182" s="136"/>
      <c r="AK182" s="136"/>
      <c r="AL182" s="140"/>
      <c r="AM182" s="144"/>
      <c r="AN182" s="144"/>
      <c r="AO182" s="136">
        <v>1</v>
      </c>
      <c r="AP182" s="144"/>
      <c r="AQ182" s="2" t="str">
        <f t="shared" si="37"/>
        <v>http://www.aubertrain.com/shop/img-put/prod/104/520-22-01.jpg</v>
      </c>
      <c r="AR182" s="2" t="str">
        <f t="shared" si="38"/>
        <v/>
      </c>
      <c r="AS182" s="2" t="str">
        <f t="shared" si="39"/>
        <v/>
      </c>
      <c r="AT182" s="2" t="str">
        <f t="shared" si="40"/>
        <v/>
      </c>
      <c r="AU182" s="2" t="str">
        <f t="shared" si="41"/>
        <v/>
      </c>
      <c r="AV182" s="2" t="str">
        <f t="shared" si="42"/>
        <v/>
      </c>
      <c r="AW182" s="183" t="str">
        <f t="shared" si="44"/>
        <v>http://www.aubertrain.com/shop/img-put/prod/104/520-22-01.jpg</v>
      </c>
      <c r="AX182" s="183" t="str">
        <f t="shared" si="43"/>
        <v>AFFICHES,06,FRANCE</v>
      </c>
    </row>
    <row r="183" spans="1:50" ht="68" customHeight="1">
      <c r="A183" s="1">
        <v>182</v>
      </c>
      <c r="B183" s="99"/>
      <c r="C183" s="289">
        <v>104</v>
      </c>
      <c r="D183" s="289" t="s">
        <v>3499</v>
      </c>
      <c r="E183" s="291" t="s">
        <v>3499</v>
      </c>
      <c r="F183" s="171" t="str">
        <f t="shared" si="30"/>
        <v>1040101</v>
      </c>
      <c r="G183" s="171" t="str">
        <f t="shared" si="31"/>
        <v>AFFICHES</v>
      </c>
      <c r="H183" s="171" t="str">
        <f t="shared" si="32"/>
        <v>01</v>
      </c>
      <c r="I183" s="171" t="str">
        <f t="shared" si="33"/>
        <v>GERMANY</v>
      </c>
      <c r="J183" s="171">
        <f t="shared" si="34"/>
        <v>0</v>
      </c>
      <c r="K183" s="31">
        <f t="shared" si="35"/>
        <v>0</v>
      </c>
      <c r="L183" s="192"/>
      <c r="M183" s="88"/>
      <c r="N183" s="88"/>
      <c r="O183" s="88"/>
      <c r="P183" s="88"/>
      <c r="Q183" s="88"/>
      <c r="R183" s="100" t="s">
        <v>3281</v>
      </c>
      <c r="S183" s="21">
        <v>1</v>
      </c>
      <c r="T183" s="125" t="s">
        <v>3298</v>
      </c>
      <c r="U183" s="125" t="s">
        <v>3342</v>
      </c>
      <c r="V183" s="125" t="s">
        <v>3301</v>
      </c>
      <c r="W183" s="125" t="s">
        <v>3351</v>
      </c>
      <c r="X183" s="106" t="s">
        <v>3392</v>
      </c>
      <c r="Y183" s="106" t="s">
        <v>3443</v>
      </c>
      <c r="Z183" s="280">
        <f t="shared" si="36"/>
        <v>11.666666666666668</v>
      </c>
      <c r="AA183" s="70">
        <v>14</v>
      </c>
      <c r="AB183" s="70">
        <v>4</v>
      </c>
      <c r="AC183" s="70"/>
      <c r="AD183" s="132">
        <v>20</v>
      </c>
      <c r="AE183" s="152"/>
      <c r="AF183" s="156"/>
      <c r="AG183" s="159">
        <v>1</v>
      </c>
      <c r="AH183" s="137"/>
      <c r="AI183" s="136">
        <v>1</v>
      </c>
      <c r="AJ183" s="136"/>
      <c r="AK183" s="136"/>
      <c r="AL183" s="140"/>
      <c r="AM183" s="144"/>
      <c r="AN183" s="144"/>
      <c r="AO183" s="136">
        <v>1</v>
      </c>
      <c r="AP183" s="144"/>
      <c r="AQ183" s="2" t="str">
        <f t="shared" si="37"/>
        <v/>
      </c>
      <c r="AR183" s="2" t="str">
        <f t="shared" si="38"/>
        <v/>
      </c>
      <c r="AS183" s="2" t="str">
        <f t="shared" si="39"/>
        <v/>
      </c>
      <c r="AT183" s="2" t="str">
        <f t="shared" si="40"/>
        <v/>
      </c>
      <c r="AU183" s="2" t="str">
        <f t="shared" si="41"/>
        <v/>
      </c>
      <c r="AV183" s="2" t="str">
        <f t="shared" si="42"/>
        <v/>
      </c>
      <c r="AW183" s="183" t="str">
        <f t="shared" si="44"/>
        <v/>
      </c>
      <c r="AX183" s="183" t="str">
        <f t="shared" si="43"/>
        <v>AFFICHES,01,GERMANY</v>
      </c>
    </row>
    <row r="184" spans="1:50" ht="68" customHeight="1">
      <c r="A184" s="2">
        <v>183</v>
      </c>
      <c r="B184" s="99"/>
      <c r="C184" s="289">
        <v>104</v>
      </c>
      <c r="D184" s="289" t="s">
        <v>3499</v>
      </c>
      <c r="E184" s="291" t="s">
        <v>3499</v>
      </c>
      <c r="F184" s="171" t="str">
        <f t="shared" si="30"/>
        <v>1040101</v>
      </c>
      <c r="G184" s="171" t="str">
        <f t="shared" si="31"/>
        <v>AFFICHES</v>
      </c>
      <c r="H184" s="171" t="str">
        <f t="shared" si="32"/>
        <v>01</v>
      </c>
      <c r="I184" s="171" t="str">
        <f t="shared" si="33"/>
        <v>GERMANY</v>
      </c>
      <c r="J184" s="171">
        <f t="shared" si="34"/>
        <v>0</v>
      </c>
      <c r="K184" s="31">
        <f t="shared" si="35"/>
        <v>0</v>
      </c>
      <c r="L184" s="192" t="s">
        <v>3499</v>
      </c>
      <c r="M184" s="88"/>
      <c r="N184" s="88"/>
      <c r="O184" s="88"/>
      <c r="P184" s="88"/>
      <c r="Q184" s="88"/>
      <c r="R184" s="100" t="s">
        <v>3282</v>
      </c>
      <c r="S184" s="21">
        <v>1</v>
      </c>
      <c r="T184" s="125" t="s">
        <v>3299</v>
      </c>
      <c r="U184" s="125" t="s">
        <v>3299</v>
      </c>
      <c r="V184" s="125" t="s">
        <v>3302</v>
      </c>
      <c r="W184" s="125" t="s">
        <v>3352</v>
      </c>
      <c r="X184" s="106" t="s">
        <v>3394</v>
      </c>
      <c r="Y184" s="106" t="s">
        <v>3444</v>
      </c>
      <c r="Z184" s="280">
        <f t="shared" si="36"/>
        <v>11.666666666666668</v>
      </c>
      <c r="AA184" s="70">
        <v>14</v>
      </c>
      <c r="AB184" s="70">
        <v>4</v>
      </c>
      <c r="AC184" s="70"/>
      <c r="AD184" s="132">
        <v>20</v>
      </c>
      <c r="AE184" s="152"/>
      <c r="AF184" s="156"/>
      <c r="AG184" s="159">
        <v>1</v>
      </c>
      <c r="AH184" s="137"/>
      <c r="AI184" s="136">
        <v>1</v>
      </c>
      <c r="AJ184" s="136"/>
      <c r="AK184" s="136"/>
      <c r="AL184" s="140"/>
      <c r="AM184" s="144"/>
      <c r="AN184" s="144"/>
      <c r="AO184" s="136">
        <v>1</v>
      </c>
      <c r="AP184" s="144"/>
      <c r="AQ184" s="2" t="str">
        <f t="shared" si="37"/>
        <v>http://www.aubertrain.com/shop/img-put/prod/104/520-24-01.jpg</v>
      </c>
      <c r="AR184" s="2" t="str">
        <f t="shared" si="38"/>
        <v/>
      </c>
      <c r="AS184" s="2" t="str">
        <f t="shared" si="39"/>
        <v/>
      </c>
      <c r="AT184" s="2" t="str">
        <f t="shared" si="40"/>
        <v/>
      </c>
      <c r="AU184" s="2" t="str">
        <f t="shared" si="41"/>
        <v/>
      </c>
      <c r="AV184" s="2" t="str">
        <f t="shared" si="42"/>
        <v/>
      </c>
      <c r="AW184" s="183" t="str">
        <f t="shared" si="44"/>
        <v>http://www.aubertrain.com/shop/img-put/prod/104/520-24-01.jpg</v>
      </c>
      <c r="AX184" s="183" t="str">
        <f t="shared" si="43"/>
        <v>AFFICHES,01,GERMANY</v>
      </c>
    </row>
    <row r="185" spans="1:50" ht="68" customHeight="1">
      <c r="A185" s="1">
        <v>184</v>
      </c>
      <c r="B185" s="99"/>
      <c r="C185" s="289">
        <v>104</v>
      </c>
      <c r="D185" s="289" t="s">
        <v>3499</v>
      </c>
      <c r="E185" s="291" t="s">
        <v>3499</v>
      </c>
      <c r="F185" s="171" t="str">
        <f t="shared" si="30"/>
        <v>1040101</v>
      </c>
      <c r="G185" s="171" t="str">
        <f t="shared" si="31"/>
        <v>AFFICHES</v>
      </c>
      <c r="H185" s="171" t="str">
        <f t="shared" si="32"/>
        <v>01</v>
      </c>
      <c r="I185" s="171" t="str">
        <f t="shared" si="33"/>
        <v>GERMANY</v>
      </c>
      <c r="J185" s="171">
        <f t="shared" si="34"/>
        <v>0</v>
      </c>
      <c r="K185" s="31">
        <f t="shared" si="35"/>
        <v>0</v>
      </c>
      <c r="L185" s="192"/>
      <c r="M185" s="88"/>
      <c r="N185" s="88"/>
      <c r="O185" s="88"/>
      <c r="P185" s="88"/>
      <c r="Q185" s="88"/>
      <c r="R185" s="100" t="s">
        <v>3283</v>
      </c>
      <c r="S185" s="21">
        <v>1</v>
      </c>
      <c r="T185" s="125" t="s">
        <v>3297</v>
      </c>
      <c r="U185" s="125" t="s">
        <v>3322</v>
      </c>
      <c r="V185" s="125" t="s">
        <v>3317</v>
      </c>
      <c r="W185" s="125" t="s">
        <v>3353</v>
      </c>
      <c r="X185" s="106" t="s">
        <v>3393</v>
      </c>
      <c r="Y185" s="106" t="s">
        <v>3445</v>
      </c>
      <c r="Z185" s="280">
        <f t="shared" si="36"/>
        <v>11.666666666666668</v>
      </c>
      <c r="AA185" s="70">
        <v>14</v>
      </c>
      <c r="AB185" s="70">
        <v>4</v>
      </c>
      <c r="AC185" s="70"/>
      <c r="AD185" s="132">
        <v>20</v>
      </c>
      <c r="AE185" s="152"/>
      <c r="AF185" s="156"/>
      <c r="AG185" s="159">
        <v>1</v>
      </c>
      <c r="AH185" s="137"/>
      <c r="AI185" s="136">
        <v>1</v>
      </c>
      <c r="AJ185" s="136"/>
      <c r="AK185" s="136"/>
      <c r="AL185" s="140"/>
      <c r="AM185" s="144"/>
      <c r="AN185" s="144"/>
      <c r="AO185" s="136">
        <v>1</v>
      </c>
      <c r="AP185" s="144"/>
      <c r="AQ185" s="2" t="str">
        <f t="shared" si="37"/>
        <v/>
      </c>
      <c r="AR185" s="2" t="str">
        <f t="shared" si="38"/>
        <v/>
      </c>
      <c r="AS185" s="2" t="str">
        <f t="shared" si="39"/>
        <v/>
      </c>
      <c r="AT185" s="2" t="str">
        <f t="shared" si="40"/>
        <v/>
      </c>
      <c r="AU185" s="2" t="str">
        <f t="shared" si="41"/>
        <v/>
      </c>
      <c r="AV185" s="2" t="str">
        <f t="shared" si="42"/>
        <v/>
      </c>
      <c r="AW185" s="183" t="str">
        <f t="shared" si="44"/>
        <v/>
      </c>
      <c r="AX185" s="183" t="str">
        <f t="shared" si="43"/>
        <v>AFFICHES,01,GERMANY</v>
      </c>
    </row>
    <row r="186" spans="1:50" ht="68" customHeight="1">
      <c r="A186" s="2">
        <v>185</v>
      </c>
      <c r="B186" s="99"/>
      <c r="C186" s="289">
        <v>104</v>
      </c>
      <c r="D186" s="289" t="s">
        <v>3499</v>
      </c>
      <c r="E186" s="291" t="s">
        <v>3499</v>
      </c>
      <c r="F186" s="171" t="str">
        <f t="shared" si="30"/>
        <v>1040101</v>
      </c>
      <c r="G186" s="171" t="str">
        <f t="shared" si="31"/>
        <v>AFFICHES</v>
      </c>
      <c r="H186" s="171" t="str">
        <f t="shared" si="32"/>
        <v>01</v>
      </c>
      <c r="I186" s="171" t="str">
        <f t="shared" si="33"/>
        <v>GERMANY</v>
      </c>
      <c r="J186" s="171">
        <f t="shared" si="34"/>
        <v>0</v>
      </c>
      <c r="K186" s="31">
        <f t="shared" si="35"/>
        <v>0</v>
      </c>
      <c r="L186" s="192"/>
      <c r="M186" s="88"/>
      <c r="N186" s="88"/>
      <c r="O186" s="88"/>
      <c r="P186" s="88"/>
      <c r="Q186" s="88"/>
      <c r="R186" s="100" t="s">
        <v>3284</v>
      </c>
      <c r="S186" s="21">
        <v>1</v>
      </c>
      <c r="T186" s="125" t="s">
        <v>3292</v>
      </c>
      <c r="U186" s="125" t="s">
        <v>3323</v>
      </c>
      <c r="V186" s="125" t="s">
        <v>3303</v>
      </c>
      <c r="W186" s="125" t="s">
        <v>3354</v>
      </c>
      <c r="X186" s="106" t="s">
        <v>3395</v>
      </c>
      <c r="Y186" s="106" t="s">
        <v>3446</v>
      </c>
      <c r="Z186" s="280">
        <f t="shared" si="36"/>
        <v>11.666666666666668</v>
      </c>
      <c r="AA186" s="70">
        <v>14</v>
      </c>
      <c r="AB186" s="70">
        <v>4</v>
      </c>
      <c r="AC186" s="70"/>
      <c r="AD186" s="132">
        <v>20</v>
      </c>
      <c r="AE186" s="152"/>
      <c r="AF186" s="156"/>
      <c r="AG186" s="159">
        <v>1</v>
      </c>
      <c r="AH186" s="137"/>
      <c r="AI186" s="136">
        <v>1</v>
      </c>
      <c r="AJ186" s="136"/>
      <c r="AK186" s="136"/>
      <c r="AL186" s="140"/>
      <c r="AM186" s="144"/>
      <c r="AN186" s="144"/>
      <c r="AO186" s="136">
        <v>1</v>
      </c>
      <c r="AP186" s="144"/>
      <c r="AQ186" s="2" t="str">
        <f t="shared" si="37"/>
        <v/>
      </c>
      <c r="AR186" s="2" t="str">
        <f t="shared" si="38"/>
        <v/>
      </c>
      <c r="AS186" s="2" t="str">
        <f t="shared" si="39"/>
        <v/>
      </c>
      <c r="AT186" s="2" t="str">
        <f t="shared" si="40"/>
        <v/>
      </c>
      <c r="AU186" s="2" t="str">
        <f t="shared" si="41"/>
        <v/>
      </c>
      <c r="AV186" s="2" t="str">
        <f t="shared" si="42"/>
        <v/>
      </c>
      <c r="AW186" s="183" t="str">
        <f t="shared" si="44"/>
        <v/>
      </c>
      <c r="AX186" s="183" t="str">
        <f t="shared" si="43"/>
        <v>AFFICHES,01,GERMANY</v>
      </c>
    </row>
    <row r="187" spans="1:50" ht="68" customHeight="1">
      <c r="A187" s="1">
        <v>186</v>
      </c>
      <c r="B187" s="99"/>
      <c r="C187" s="289">
        <v>104</v>
      </c>
      <c r="D187" s="289" t="s">
        <v>3499</v>
      </c>
      <c r="E187" s="291" t="s">
        <v>3499</v>
      </c>
      <c r="F187" s="171" t="str">
        <f t="shared" si="30"/>
        <v>1040101</v>
      </c>
      <c r="G187" s="171" t="str">
        <f t="shared" si="31"/>
        <v>AFFICHES</v>
      </c>
      <c r="H187" s="171" t="str">
        <f t="shared" si="32"/>
        <v>01</v>
      </c>
      <c r="I187" s="171" t="str">
        <f t="shared" si="33"/>
        <v>GERMANY</v>
      </c>
      <c r="J187" s="171">
        <f t="shared" si="34"/>
        <v>0</v>
      </c>
      <c r="K187" s="31">
        <f t="shared" si="35"/>
        <v>0</v>
      </c>
      <c r="L187" s="192" t="s">
        <v>3499</v>
      </c>
      <c r="M187" s="88"/>
      <c r="N187" s="88"/>
      <c r="O187" s="88"/>
      <c r="P187" s="88"/>
      <c r="Q187" s="88"/>
      <c r="R187" s="100" t="s">
        <v>3285</v>
      </c>
      <c r="S187" s="21">
        <v>1</v>
      </c>
      <c r="T187" s="143" t="s">
        <v>3335</v>
      </c>
      <c r="U187" s="143" t="s">
        <v>3324</v>
      </c>
      <c r="V187" s="143" t="s">
        <v>3304</v>
      </c>
      <c r="W187" s="143" t="s">
        <v>3355</v>
      </c>
      <c r="X187" s="106" t="s">
        <v>3396</v>
      </c>
      <c r="Y187" s="106" t="s">
        <v>3447</v>
      </c>
      <c r="Z187" s="280">
        <f t="shared" si="36"/>
        <v>11.666666666666668</v>
      </c>
      <c r="AA187" s="70">
        <v>14</v>
      </c>
      <c r="AB187" s="70">
        <v>4</v>
      </c>
      <c r="AC187" s="70"/>
      <c r="AD187" s="132">
        <v>20</v>
      </c>
      <c r="AE187" s="152"/>
      <c r="AF187" s="156"/>
      <c r="AG187" s="159">
        <v>1</v>
      </c>
      <c r="AH187" s="137"/>
      <c r="AI187" s="136">
        <v>1</v>
      </c>
      <c r="AJ187" s="136"/>
      <c r="AK187" s="136"/>
      <c r="AL187" s="140"/>
      <c r="AM187" s="144"/>
      <c r="AN187" s="144"/>
      <c r="AO187" s="136">
        <v>1</v>
      </c>
      <c r="AP187" s="144"/>
      <c r="AQ187" s="2" t="str">
        <f t="shared" si="37"/>
        <v>http://www.aubertrain.com/shop/img-put/prod/104/520-27-01.jpg</v>
      </c>
      <c r="AR187" s="2" t="str">
        <f t="shared" si="38"/>
        <v/>
      </c>
      <c r="AS187" s="2" t="str">
        <f t="shared" si="39"/>
        <v/>
      </c>
      <c r="AT187" s="2" t="str">
        <f t="shared" si="40"/>
        <v/>
      </c>
      <c r="AU187" s="2" t="str">
        <f t="shared" si="41"/>
        <v/>
      </c>
      <c r="AV187" s="2" t="str">
        <f t="shared" si="42"/>
        <v/>
      </c>
      <c r="AW187" s="183" t="str">
        <f t="shared" si="44"/>
        <v>http://www.aubertrain.com/shop/img-put/prod/104/520-27-01.jpg</v>
      </c>
      <c r="AX187" s="183" t="str">
        <f t="shared" si="43"/>
        <v>AFFICHES,01,GERMANY</v>
      </c>
    </row>
    <row r="188" spans="1:50" ht="68" customHeight="1">
      <c r="A188" s="2">
        <v>187</v>
      </c>
      <c r="B188" s="99"/>
      <c r="C188" s="289">
        <v>104</v>
      </c>
      <c r="D188" s="289" t="s">
        <v>3499</v>
      </c>
      <c r="E188" s="291" t="s">
        <v>3499</v>
      </c>
      <c r="F188" s="171" t="str">
        <f t="shared" si="30"/>
        <v>1040101</v>
      </c>
      <c r="G188" s="171" t="str">
        <f t="shared" si="31"/>
        <v>AFFICHES</v>
      </c>
      <c r="H188" s="171" t="str">
        <f t="shared" si="32"/>
        <v>01</v>
      </c>
      <c r="I188" s="171" t="str">
        <f t="shared" si="33"/>
        <v>GERMANY</v>
      </c>
      <c r="J188" s="171">
        <f t="shared" si="34"/>
        <v>0</v>
      </c>
      <c r="K188" s="31">
        <f t="shared" si="35"/>
        <v>0</v>
      </c>
      <c r="L188" s="192"/>
      <c r="M188" s="88"/>
      <c r="N188" s="88"/>
      <c r="O188" s="88"/>
      <c r="P188" s="88"/>
      <c r="Q188" s="88"/>
      <c r="R188" s="100" t="s">
        <v>3286</v>
      </c>
      <c r="S188" s="21">
        <v>1</v>
      </c>
      <c r="T188" s="143" t="s">
        <v>3334</v>
      </c>
      <c r="U188" s="143" t="s">
        <v>3321</v>
      </c>
      <c r="V188" s="143" t="s">
        <v>3318</v>
      </c>
      <c r="W188" s="143" t="s">
        <v>3356</v>
      </c>
      <c r="X188" s="106" t="s">
        <v>3397</v>
      </c>
      <c r="Y188" s="106" t="s">
        <v>3448</v>
      </c>
      <c r="Z188" s="280">
        <f t="shared" si="36"/>
        <v>11.666666666666668</v>
      </c>
      <c r="AA188" s="70">
        <v>14</v>
      </c>
      <c r="AB188" s="70">
        <v>4</v>
      </c>
      <c r="AC188" s="70"/>
      <c r="AD188" s="132">
        <v>20</v>
      </c>
      <c r="AE188" s="152"/>
      <c r="AF188" s="156"/>
      <c r="AG188" s="159">
        <v>1</v>
      </c>
      <c r="AH188" s="137"/>
      <c r="AI188" s="136">
        <v>1</v>
      </c>
      <c r="AJ188" s="136"/>
      <c r="AK188" s="136"/>
      <c r="AL188" s="140"/>
      <c r="AM188" s="144"/>
      <c r="AN188" s="144"/>
      <c r="AO188" s="136">
        <v>1</v>
      </c>
      <c r="AP188" s="144"/>
      <c r="AQ188" s="2" t="str">
        <f t="shared" si="37"/>
        <v/>
      </c>
      <c r="AR188" s="2" t="str">
        <f t="shared" si="38"/>
        <v/>
      </c>
      <c r="AS188" s="2" t="str">
        <f t="shared" si="39"/>
        <v/>
      </c>
      <c r="AT188" s="2" t="str">
        <f t="shared" si="40"/>
        <v/>
      </c>
      <c r="AU188" s="2" t="str">
        <f t="shared" si="41"/>
        <v/>
      </c>
      <c r="AV188" s="2" t="str">
        <f t="shared" si="42"/>
        <v/>
      </c>
      <c r="AW188" s="183" t="str">
        <f t="shared" si="44"/>
        <v/>
      </c>
      <c r="AX188" s="183" t="str">
        <f t="shared" si="43"/>
        <v>AFFICHES,01,GERMANY</v>
      </c>
    </row>
    <row r="189" spans="1:50" ht="68" customHeight="1">
      <c r="A189" s="1">
        <v>188</v>
      </c>
      <c r="B189" s="99"/>
      <c r="C189" s="289">
        <v>104</v>
      </c>
      <c r="D189" s="289" t="s">
        <v>3501</v>
      </c>
      <c r="E189" s="291" t="s">
        <v>3499</v>
      </c>
      <c r="F189" s="171" t="str">
        <f t="shared" si="30"/>
        <v>1040401</v>
      </c>
      <c r="G189" s="171" t="str">
        <f t="shared" si="31"/>
        <v>AFFICHES</v>
      </c>
      <c r="H189" s="171" t="str">
        <f t="shared" si="32"/>
        <v>04</v>
      </c>
      <c r="I189" s="171" t="str">
        <f t="shared" si="33"/>
        <v>SPAIN</v>
      </c>
      <c r="J189" s="171">
        <f t="shared" si="34"/>
        <v>0</v>
      </c>
      <c r="K189" s="31">
        <f t="shared" si="35"/>
        <v>0</v>
      </c>
      <c r="L189" s="192" t="s">
        <v>3499</v>
      </c>
      <c r="M189" s="88"/>
      <c r="N189" s="88"/>
      <c r="O189" s="88"/>
      <c r="P189" s="88"/>
      <c r="Q189" s="88"/>
      <c r="R189" s="100" t="s">
        <v>3287</v>
      </c>
      <c r="S189" s="21">
        <v>1</v>
      </c>
      <c r="T189" s="125" t="s">
        <v>3333</v>
      </c>
      <c r="U189" s="125" t="s">
        <v>3325</v>
      </c>
      <c r="V189" s="125" t="s">
        <v>3305</v>
      </c>
      <c r="W189" s="125" t="s">
        <v>3357</v>
      </c>
      <c r="X189" s="106" t="s">
        <v>3398</v>
      </c>
      <c r="Y189" s="106" t="s">
        <v>3450</v>
      </c>
      <c r="Z189" s="280">
        <f t="shared" si="36"/>
        <v>11.666666666666668</v>
      </c>
      <c r="AA189" s="70">
        <v>14</v>
      </c>
      <c r="AB189" s="70">
        <v>4</v>
      </c>
      <c r="AC189" s="70"/>
      <c r="AD189" s="132">
        <v>20</v>
      </c>
      <c r="AE189" s="152"/>
      <c r="AF189" s="156"/>
      <c r="AG189" s="159">
        <v>1</v>
      </c>
      <c r="AH189" s="137"/>
      <c r="AI189" s="136">
        <v>1</v>
      </c>
      <c r="AJ189" s="136"/>
      <c r="AK189" s="136"/>
      <c r="AL189" s="140"/>
      <c r="AM189" s="144"/>
      <c r="AN189" s="144"/>
      <c r="AO189" s="136">
        <v>1</v>
      </c>
      <c r="AP189" s="144"/>
      <c r="AQ189" s="2" t="str">
        <f t="shared" si="37"/>
        <v>http://www.aubertrain.com/shop/img-put/prod/104/520-29-01.jpg</v>
      </c>
      <c r="AR189" s="2" t="str">
        <f t="shared" si="38"/>
        <v/>
      </c>
      <c r="AS189" s="2" t="str">
        <f t="shared" si="39"/>
        <v/>
      </c>
      <c r="AT189" s="2" t="str">
        <f t="shared" si="40"/>
        <v/>
      </c>
      <c r="AU189" s="2" t="str">
        <f t="shared" si="41"/>
        <v/>
      </c>
      <c r="AV189" s="2" t="str">
        <f t="shared" si="42"/>
        <v/>
      </c>
      <c r="AW189" s="183" t="str">
        <f t="shared" si="44"/>
        <v>http://www.aubertrain.com/shop/img-put/prod/104/520-29-01.jpg</v>
      </c>
      <c r="AX189" s="183" t="str">
        <f t="shared" si="43"/>
        <v>AFFICHES,04,SPAIN</v>
      </c>
    </row>
    <row r="190" spans="1:50" ht="68" customHeight="1">
      <c r="A190" s="2">
        <v>189</v>
      </c>
      <c r="B190" s="99"/>
      <c r="C190" s="289">
        <v>104</v>
      </c>
      <c r="D190" s="289" t="s">
        <v>3501</v>
      </c>
      <c r="E190" s="291" t="s">
        <v>3499</v>
      </c>
      <c r="F190" s="171" t="str">
        <f t="shared" si="30"/>
        <v>1040401</v>
      </c>
      <c r="G190" s="171" t="str">
        <f t="shared" si="31"/>
        <v>AFFICHES</v>
      </c>
      <c r="H190" s="171" t="str">
        <f t="shared" si="32"/>
        <v>04</v>
      </c>
      <c r="I190" s="171" t="str">
        <f t="shared" si="33"/>
        <v>SPAIN</v>
      </c>
      <c r="J190" s="171">
        <f t="shared" si="34"/>
        <v>0</v>
      </c>
      <c r="K190" s="31">
        <f t="shared" si="35"/>
        <v>0</v>
      </c>
      <c r="L190" s="192" t="s">
        <v>3499</v>
      </c>
      <c r="M190" s="88"/>
      <c r="N190" s="88"/>
      <c r="O190" s="88"/>
      <c r="P190" s="88"/>
      <c r="Q190" s="88"/>
      <c r="R190" s="100" t="s">
        <v>3288</v>
      </c>
      <c r="S190" s="21">
        <v>1</v>
      </c>
      <c r="T190" s="125" t="s">
        <v>3332</v>
      </c>
      <c r="U190" s="125" t="s">
        <v>3326</v>
      </c>
      <c r="V190" s="125" t="s">
        <v>3319</v>
      </c>
      <c r="W190" s="125" t="s">
        <v>3358</v>
      </c>
      <c r="X190" s="106" t="s">
        <v>3399</v>
      </c>
      <c r="Y190" s="106" t="s">
        <v>3449</v>
      </c>
      <c r="Z190" s="280">
        <f t="shared" si="36"/>
        <v>11.666666666666668</v>
      </c>
      <c r="AA190" s="70">
        <v>14</v>
      </c>
      <c r="AB190" s="70">
        <v>4</v>
      </c>
      <c r="AC190" s="70"/>
      <c r="AD190" s="132">
        <v>20</v>
      </c>
      <c r="AE190" s="152"/>
      <c r="AF190" s="156"/>
      <c r="AG190" s="159">
        <v>1</v>
      </c>
      <c r="AH190" s="137"/>
      <c r="AI190" s="136">
        <v>1</v>
      </c>
      <c r="AJ190" s="136"/>
      <c r="AK190" s="136"/>
      <c r="AL190" s="140"/>
      <c r="AM190" s="144"/>
      <c r="AN190" s="144"/>
      <c r="AO190" s="136">
        <v>1</v>
      </c>
      <c r="AP190" s="144"/>
      <c r="AQ190" s="2" t="str">
        <f t="shared" si="37"/>
        <v>http://www.aubertrain.com/shop/img-put/prod/104/520-30-01.jpg</v>
      </c>
      <c r="AR190" s="2" t="str">
        <f t="shared" si="38"/>
        <v/>
      </c>
      <c r="AS190" s="2" t="str">
        <f t="shared" si="39"/>
        <v/>
      </c>
      <c r="AT190" s="2" t="str">
        <f t="shared" si="40"/>
        <v/>
      </c>
      <c r="AU190" s="2" t="str">
        <f t="shared" si="41"/>
        <v/>
      </c>
      <c r="AV190" s="2" t="str">
        <f t="shared" si="42"/>
        <v/>
      </c>
      <c r="AW190" s="183" t="str">
        <f t="shared" si="44"/>
        <v>http://www.aubertrain.com/shop/img-put/prod/104/520-30-01.jpg</v>
      </c>
      <c r="AX190" s="183" t="str">
        <f t="shared" si="43"/>
        <v>AFFICHES,04,SPAIN</v>
      </c>
    </row>
    <row r="191" spans="1:50" ht="68" customHeight="1">
      <c r="A191" s="1">
        <v>190</v>
      </c>
      <c r="B191" s="99"/>
      <c r="C191" s="289">
        <v>104</v>
      </c>
      <c r="D191" s="289" t="s">
        <v>3501</v>
      </c>
      <c r="E191" s="291" t="s">
        <v>3499</v>
      </c>
      <c r="F191" s="171" t="str">
        <f t="shared" si="30"/>
        <v>1040401</v>
      </c>
      <c r="G191" s="171" t="str">
        <f t="shared" si="31"/>
        <v>AFFICHES</v>
      </c>
      <c r="H191" s="171" t="str">
        <f t="shared" si="32"/>
        <v>04</v>
      </c>
      <c r="I191" s="171" t="str">
        <f t="shared" si="33"/>
        <v>SPAIN</v>
      </c>
      <c r="J191" s="171">
        <f t="shared" si="34"/>
        <v>0</v>
      </c>
      <c r="K191" s="31">
        <f t="shared" si="35"/>
        <v>0</v>
      </c>
      <c r="L191" s="192" t="s">
        <v>3499</v>
      </c>
      <c r="M191" s="88"/>
      <c r="N191" s="88"/>
      <c r="O191" s="88"/>
      <c r="P191" s="88"/>
      <c r="Q191" s="88"/>
      <c r="R191" s="100" t="s">
        <v>3289</v>
      </c>
      <c r="S191" s="21">
        <v>1</v>
      </c>
      <c r="T191" s="125" t="s">
        <v>3331</v>
      </c>
      <c r="U191" s="125" t="s">
        <v>3327</v>
      </c>
      <c r="V191" s="125" t="s">
        <v>3320</v>
      </c>
      <c r="W191" s="125" t="s">
        <v>3359</v>
      </c>
      <c r="X191" s="106" t="s">
        <v>3400</v>
      </c>
      <c r="Y191" s="106" t="s">
        <v>3451</v>
      </c>
      <c r="Z191" s="280">
        <f t="shared" si="36"/>
        <v>11.666666666666668</v>
      </c>
      <c r="AA191" s="70">
        <v>14</v>
      </c>
      <c r="AB191" s="70">
        <v>4</v>
      </c>
      <c r="AC191" s="70"/>
      <c r="AD191" s="132">
        <v>20</v>
      </c>
      <c r="AE191" s="152"/>
      <c r="AF191" s="156"/>
      <c r="AG191" s="159">
        <v>1</v>
      </c>
      <c r="AH191" s="137"/>
      <c r="AI191" s="136">
        <v>1</v>
      </c>
      <c r="AJ191" s="136"/>
      <c r="AK191" s="136"/>
      <c r="AL191" s="140"/>
      <c r="AM191" s="144"/>
      <c r="AN191" s="144"/>
      <c r="AO191" s="136">
        <v>1</v>
      </c>
      <c r="AP191" s="144"/>
      <c r="AQ191" s="2" t="str">
        <f t="shared" si="37"/>
        <v>http://www.aubertrain.com/shop/img-put/prod/104/520-31-01.jpg</v>
      </c>
      <c r="AR191" s="2" t="str">
        <f t="shared" si="38"/>
        <v/>
      </c>
      <c r="AS191" s="2" t="str">
        <f t="shared" si="39"/>
        <v/>
      </c>
      <c r="AT191" s="2" t="str">
        <f t="shared" si="40"/>
        <v/>
      </c>
      <c r="AU191" s="2" t="str">
        <f t="shared" si="41"/>
        <v/>
      </c>
      <c r="AV191" s="2" t="str">
        <f t="shared" si="42"/>
        <v/>
      </c>
      <c r="AW191" s="183" t="str">
        <f t="shared" si="44"/>
        <v>http://www.aubertrain.com/shop/img-put/prod/104/520-31-01.jpg</v>
      </c>
      <c r="AX191" s="183" t="str">
        <f t="shared" si="43"/>
        <v>AFFICHES,04,SPAIN</v>
      </c>
    </row>
    <row r="192" spans="1:50" ht="68" customHeight="1">
      <c r="A192" s="2">
        <v>191</v>
      </c>
      <c r="B192" s="99"/>
      <c r="C192" s="289">
        <v>104</v>
      </c>
      <c r="D192" s="289" t="s">
        <v>3501</v>
      </c>
      <c r="E192" s="291" t="s">
        <v>3499</v>
      </c>
      <c r="F192" s="171" t="str">
        <f t="shared" si="30"/>
        <v>1040401</v>
      </c>
      <c r="G192" s="171" t="str">
        <f t="shared" si="31"/>
        <v>AFFICHES</v>
      </c>
      <c r="H192" s="171" t="str">
        <f t="shared" si="32"/>
        <v>04</v>
      </c>
      <c r="I192" s="171" t="str">
        <f t="shared" si="33"/>
        <v>SPAIN</v>
      </c>
      <c r="J192" s="171">
        <f t="shared" si="34"/>
        <v>0</v>
      </c>
      <c r="K192" s="31">
        <f t="shared" si="35"/>
        <v>0</v>
      </c>
      <c r="L192" s="192"/>
      <c r="M192" s="88"/>
      <c r="N192" s="88"/>
      <c r="O192" s="88"/>
      <c r="P192" s="88"/>
      <c r="Q192" s="88"/>
      <c r="R192" s="100" t="s">
        <v>3290</v>
      </c>
      <c r="S192" s="21">
        <v>1</v>
      </c>
      <c r="T192" s="125" t="s">
        <v>3330</v>
      </c>
      <c r="U192" s="125" t="s">
        <v>3328</v>
      </c>
      <c r="V192" s="125" t="s">
        <v>3306</v>
      </c>
      <c r="W192" s="125" t="s">
        <v>3360</v>
      </c>
      <c r="X192" s="106" t="s">
        <v>3401</v>
      </c>
      <c r="Y192" s="106" t="s">
        <v>3452</v>
      </c>
      <c r="Z192" s="280">
        <f t="shared" si="36"/>
        <v>11.666666666666668</v>
      </c>
      <c r="AA192" s="70">
        <v>14</v>
      </c>
      <c r="AB192" s="70">
        <v>4</v>
      </c>
      <c r="AC192" s="70"/>
      <c r="AD192" s="132">
        <v>20</v>
      </c>
      <c r="AE192" s="152"/>
      <c r="AF192" s="156"/>
      <c r="AG192" s="159">
        <v>1</v>
      </c>
      <c r="AH192" s="137"/>
      <c r="AI192" s="136">
        <v>1</v>
      </c>
      <c r="AJ192" s="136"/>
      <c r="AK192" s="136"/>
      <c r="AL192" s="140"/>
      <c r="AM192" s="144"/>
      <c r="AN192" s="144"/>
      <c r="AO192" s="136">
        <v>1</v>
      </c>
      <c r="AP192" s="144"/>
      <c r="AQ192" s="2" t="str">
        <f t="shared" si="37"/>
        <v/>
      </c>
      <c r="AR192" s="2" t="str">
        <f t="shared" si="38"/>
        <v/>
      </c>
      <c r="AS192" s="2" t="str">
        <f t="shared" si="39"/>
        <v/>
      </c>
      <c r="AT192" s="2" t="str">
        <f t="shared" si="40"/>
        <v/>
      </c>
      <c r="AU192" s="2" t="str">
        <f t="shared" si="41"/>
        <v/>
      </c>
      <c r="AV192" s="2" t="str">
        <f t="shared" si="42"/>
        <v/>
      </c>
      <c r="AW192" s="183" t="str">
        <f t="shared" si="44"/>
        <v/>
      </c>
      <c r="AX192" s="183" t="str">
        <f t="shared" si="43"/>
        <v>AFFICHES,04,SPAIN</v>
      </c>
    </row>
    <row r="193" spans="1:50" ht="68" customHeight="1">
      <c r="A193" s="1">
        <v>192</v>
      </c>
      <c r="B193" s="99"/>
      <c r="C193" s="289">
        <v>104</v>
      </c>
      <c r="D193" s="289" t="s">
        <v>3501</v>
      </c>
      <c r="E193" s="291" t="s">
        <v>3499</v>
      </c>
      <c r="F193" s="171" t="str">
        <f t="shared" si="30"/>
        <v>1040401</v>
      </c>
      <c r="G193" s="171" t="str">
        <f t="shared" si="31"/>
        <v>AFFICHES</v>
      </c>
      <c r="H193" s="171" t="str">
        <f t="shared" si="32"/>
        <v>04</v>
      </c>
      <c r="I193" s="171" t="str">
        <f t="shared" si="33"/>
        <v>SPAIN</v>
      </c>
      <c r="J193" s="171">
        <f t="shared" si="34"/>
        <v>0</v>
      </c>
      <c r="K193" s="31">
        <f t="shared" si="35"/>
        <v>0</v>
      </c>
      <c r="L193" s="192"/>
      <c r="M193" s="88"/>
      <c r="N193" s="88"/>
      <c r="O193" s="88"/>
      <c r="P193" s="88"/>
      <c r="Q193" s="88"/>
      <c r="R193" s="100" t="s">
        <v>3291</v>
      </c>
      <c r="S193" s="21">
        <v>1</v>
      </c>
      <c r="T193" s="125" t="s">
        <v>3329</v>
      </c>
      <c r="U193" s="125" t="s">
        <v>3343</v>
      </c>
      <c r="V193" s="125" t="s">
        <v>3307</v>
      </c>
      <c r="W193" s="125" t="s">
        <v>3361</v>
      </c>
      <c r="X193" s="106" t="s">
        <v>3402</v>
      </c>
      <c r="Y193" s="106" t="s">
        <v>3453</v>
      </c>
      <c r="Z193" s="280">
        <f t="shared" si="36"/>
        <v>11.666666666666668</v>
      </c>
      <c r="AA193" s="70">
        <v>14</v>
      </c>
      <c r="AB193" s="70">
        <v>4</v>
      </c>
      <c r="AC193" s="70"/>
      <c r="AD193" s="132">
        <v>20</v>
      </c>
      <c r="AE193" s="152"/>
      <c r="AF193" s="156"/>
      <c r="AG193" s="159">
        <v>1</v>
      </c>
      <c r="AH193" s="137"/>
      <c r="AI193" s="136">
        <v>1</v>
      </c>
      <c r="AJ193" s="136"/>
      <c r="AK193" s="136"/>
      <c r="AL193" s="140"/>
      <c r="AM193" s="144"/>
      <c r="AN193" s="144"/>
      <c r="AO193" s="136">
        <v>1</v>
      </c>
      <c r="AP193" s="144"/>
      <c r="AQ193" s="2" t="str">
        <f t="shared" si="37"/>
        <v/>
      </c>
      <c r="AR193" s="2" t="str">
        <f t="shared" si="38"/>
        <v/>
      </c>
      <c r="AS193" s="2" t="str">
        <f t="shared" si="39"/>
        <v/>
      </c>
      <c r="AT193" s="2" t="str">
        <f t="shared" si="40"/>
        <v/>
      </c>
      <c r="AU193" s="2" t="str">
        <f t="shared" si="41"/>
        <v/>
      </c>
      <c r="AV193" s="2" t="str">
        <f t="shared" si="42"/>
        <v/>
      </c>
      <c r="AW193" s="183" t="str">
        <f t="shared" si="44"/>
        <v/>
      </c>
      <c r="AX193" s="183" t="str">
        <f t="shared" si="43"/>
        <v>AFFICHES,04,SPAIN</v>
      </c>
    </row>
    <row r="194" spans="1:50" ht="68" customHeight="1">
      <c r="A194" s="2">
        <v>193</v>
      </c>
      <c r="B194" s="99">
        <v>530</v>
      </c>
      <c r="C194" s="289">
        <v>104</v>
      </c>
      <c r="D194" s="290">
        <v>10</v>
      </c>
      <c r="E194" s="291" t="s">
        <v>3510</v>
      </c>
      <c r="F194" s="171" t="str">
        <f t="shared" ref="F194:F257" si="45">C194&amp;D194&amp;E194</f>
        <v>1041002</v>
      </c>
      <c r="G194" s="171" t="str">
        <f t="shared" ref="G194:G257" si="46">VLOOKUP(F194,Categories,5,FALSE)</f>
        <v>AFFICHES</v>
      </c>
      <c r="H194" s="171" t="str">
        <f t="shared" ref="H194:H257" si="47">IF(ISBLANK(D194),"",VLOOKUP(F194,Categories,7,FALSE))</f>
        <v>10</v>
      </c>
      <c r="I194" s="171" t="str">
        <f t="shared" ref="I194:I257" si="48">IF(ISBLANK(E194),"",VLOOKUP(F194,Categories,9,FALSE))</f>
        <v>USA</v>
      </c>
      <c r="J194" s="171">
        <f t="shared" ref="J194:J257" si="49">VLOOKUP(F194,categorie,14,FALSE)</f>
        <v>0</v>
      </c>
      <c r="K194" s="31">
        <f t="shared" ref="K194:K257" si="50">VLOOKUP(F194,Categories,13,FALSE)</f>
        <v>0</v>
      </c>
      <c r="L194" s="192" t="s">
        <v>3499</v>
      </c>
      <c r="M194" s="88"/>
      <c r="N194" s="88"/>
      <c r="O194" s="88"/>
      <c r="P194" s="88"/>
      <c r="Q194" s="88"/>
      <c r="R194" s="100" t="s">
        <v>2348</v>
      </c>
      <c r="S194" s="21">
        <v>1</v>
      </c>
      <c r="T194" s="104" t="s">
        <v>2512</v>
      </c>
      <c r="U194" s="16" t="s">
        <v>2496</v>
      </c>
      <c r="V194" s="110" t="s">
        <v>2512</v>
      </c>
      <c r="W194" s="16" t="s">
        <v>3362</v>
      </c>
      <c r="X194" s="11" t="s">
        <v>2539</v>
      </c>
      <c r="Y194" s="11" t="s">
        <v>2575</v>
      </c>
      <c r="Z194" s="280">
        <f t="shared" ref="Z194:Z257" si="51">AA194/1.2</f>
        <v>6.666666666666667</v>
      </c>
      <c r="AA194" s="42">
        <v>8</v>
      </c>
      <c r="AB194" s="70">
        <v>2</v>
      </c>
      <c r="AC194" s="70"/>
      <c r="AD194" s="132">
        <v>30</v>
      </c>
      <c r="AE194" s="152">
        <v>1</v>
      </c>
      <c r="AF194" s="156"/>
      <c r="AG194" s="159"/>
      <c r="AH194" s="137"/>
      <c r="AI194" s="136">
        <v>1</v>
      </c>
      <c r="AJ194" s="136"/>
      <c r="AK194" s="136"/>
      <c r="AL194" s="140"/>
      <c r="AM194" s="144"/>
      <c r="AN194" s="144"/>
      <c r="AO194" s="136">
        <v>1</v>
      </c>
      <c r="AP194" s="144"/>
      <c r="AQ194" s="2" t="str">
        <f t="shared" ref="AQ194:AQ257" si="52">IF(ISBLANK(L194),"","http://www.aubertrain.com/shop/img-put/prod/"&amp;$C194&amp;"/"&amp;$R194&amp;"-"&amp;L194&amp;".jpg")</f>
        <v>http://www.aubertrain.com/shop/img-put/prod/104/530-01-01.jpg</v>
      </c>
      <c r="AR194" s="2" t="str">
        <f t="shared" ref="AR194:AR222" si="53">IF(ISBLANK(M194),"",",http://www.aubertrain.com/shop/img-put/prod/"&amp;$C194&amp;"/"&amp;$R194&amp;"-"&amp;M194&amp;".jpg")</f>
        <v/>
      </c>
      <c r="AS194" s="2" t="str">
        <f t="shared" ref="AS194:AS222" si="54">IF(ISBLANK(N194),"",",http://www.aubertrain.com/shop/img-put/prod/"&amp;$C194&amp;"/"&amp;$R194&amp;"-"&amp;N194&amp;".jpg")</f>
        <v/>
      </c>
      <c r="AT194" s="2" t="str">
        <f t="shared" ref="AT194:AT222" si="55">IF(ISBLANK(O194),"",",http://www.aubertrain.com/shop/img-put/prod/"&amp;$C194&amp;"/"&amp;$R194&amp;"-"&amp;O194&amp;".jpg")</f>
        <v/>
      </c>
      <c r="AU194" s="2" t="str">
        <f t="shared" ref="AU194:AU222" si="56">IF(ISBLANK(P194),"",",http://www.aubertrain.com/shop/img-put/prod/"&amp;$C194&amp;"/"&amp;$R194&amp;"-"&amp;P194&amp;".jpg")</f>
        <v/>
      </c>
      <c r="AV194" s="2" t="str">
        <f t="shared" ref="AV194:AV222" si="57">IF(ISBLANK(Q194),"",",http://www.aubertrain.com/shop/img-put/prod/"&amp;$C194&amp;"/"&amp;$R194&amp;"-"&amp;Q194&amp;".jpg")</f>
        <v/>
      </c>
      <c r="AW194" s="183" t="str">
        <f t="shared" si="44"/>
        <v>http://www.aubertrain.com/shop/img-put/prod/104/530-01-01.jpg</v>
      </c>
      <c r="AX194" s="183" t="str">
        <f t="shared" ref="AX194:AX222" si="58">G194&amp;IF(ISBLANK(D194),"",","&amp;H194)&amp;IF(ISBLANK(E194),"",","&amp;I194)</f>
        <v>AFFICHES,10,USA</v>
      </c>
    </row>
    <row r="195" spans="1:50" ht="68" customHeight="1">
      <c r="A195" s="1">
        <v>194</v>
      </c>
      <c r="B195" s="99"/>
      <c r="C195" s="289">
        <v>104</v>
      </c>
      <c r="D195" s="290">
        <v>10</v>
      </c>
      <c r="E195" s="291" t="s">
        <v>3510</v>
      </c>
      <c r="F195" s="171" t="str">
        <f t="shared" si="45"/>
        <v>1041002</v>
      </c>
      <c r="G195" s="171" t="str">
        <f t="shared" si="46"/>
        <v>AFFICHES</v>
      </c>
      <c r="H195" s="171" t="str">
        <f t="shared" si="47"/>
        <v>10</v>
      </c>
      <c r="I195" s="171" t="str">
        <f t="shared" si="48"/>
        <v>USA</v>
      </c>
      <c r="J195" s="171">
        <f t="shared" si="49"/>
        <v>0</v>
      </c>
      <c r="K195" s="31">
        <f t="shared" si="50"/>
        <v>0</v>
      </c>
      <c r="L195" s="192" t="s">
        <v>3499</v>
      </c>
      <c r="M195" s="88"/>
      <c r="N195" s="88"/>
      <c r="O195" s="88"/>
      <c r="P195" s="88"/>
      <c r="Q195" s="88"/>
      <c r="R195" s="100" t="s">
        <v>2349</v>
      </c>
      <c r="S195" s="21">
        <v>1</v>
      </c>
      <c r="T195" s="104" t="s">
        <v>2513</v>
      </c>
      <c r="U195" s="16" t="s">
        <v>2497</v>
      </c>
      <c r="V195" s="110" t="s">
        <v>2513</v>
      </c>
      <c r="W195" s="16" t="s">
        <v>3363</v>
      </c>
      <c r="X195" s="11" t="s">
        <v>2538</v>
      </c>
      <c r="Y195" s="11" t="s">
        <v>2541</v>
      </c>
      <c r="Z195" s="280">
        <f t="shared" si="51"/>
        <v>6.666666666666667</v>
      </c>
      <c r="AA195" s="42">
        <v>8</v>
      </c>
      <c r="AB195" s="70">
        <v>2</v>
      </c>
      <c r="AC195" s="70"/>
      <c r="AD195" s="132">
        <v>30</v>
      </c>
      <c r="AE195" s="152">
        <v>1</v>
      </c>
      <c r="AF195" s="156"/>
      <c r="AG195" s="159"/>
      <c r="AH195" s="137"/>
      <c r="AI195" s="136">
        <v>1</v>
      </c>
      <c r="AJ195" s="136"/>
      <c r="AK195" s="136"/>
      <c r="AL195" s="140"/>
      <c r="AM195" s="144"/>
      <c r="AN195" s="144"/>
      <c r="AO195" s="136">
        <v>1</v>
      </c>
      <c r="AP195" s="144"/>
      <c r="AQ195" s="2" t="str">
        <f t="shared" si="52"/>
        <v>http://www.aubertrain.com/shop/img-put/prod/104/530-02-01.jpg</v>
      </c>
      <c r="AR195" s="2" t="str">
        <f t="shared" si="53"/>
        <v/>
      </c>
      <c r="AS195" s="2" t="str">
        <f t="shared" si="54"/>
        <v/>
      </c>
      <c r="AT195" s="2" t="str">
        <f t="shared" si="55"/>
        <v/>
      </c>
      <c r="AU195" s="2" t="str">
        <f t="shared" si="56"/>
        <v/>
      </c>
      <c r="AV195" s="2" t="str">
        <f t="shared" si="57"/>
        <v/>
      </c>
      <c r="AW195" s="183" t="str">
        <f t="shared" ref="AW195:AW259" si="59">AQ195&amp;AR195&amp;AS195&amp;AT195&amp;AU195&amp;AV195</f>
        <v>http://www.aubertrain.com/shop/img-put/prod/104/530-02-01.jpg</v>
      </c>
      <c r="AX195" s="183" t="str">
        <f t="shared" si="58"/>
        <v>AFFICHES,10,USA</v>
      </c>
    </row>
    <row r="196" spans="1:50" ht="68" customHeight="1">
      <c r="A196" s="2">
        <v>195</v>
      </c>
      <c r="B196" s="99"/>
      <c r="C196" s="289">
        <v>104</v>
      </c>
      <c r="D196" s="290">
        <v>10</v>
      </c>
      <c r="E196" s="291" t="s">
        <v>3510</v>
      </c>
      <c r="F196" s="171" t="str">
        <f t="shared" si="45"/>
        <v>1041002</v>
      </c>
      <c r="G196" s="171" t="str">
        <f t="shared" si="46"/>
        <v>AFFICHES</v>
      </c>
      <c r="H196" s="171" t="str">
        <f t="shared" si="47"/>
        <v>10</v>
      </c>
      <c r="I196" s="171" t="str">
        <f t="shared" si="48"/>
        <v>USA</v>
      </c>
      <c r="J196" s="171">
        <f t="shared" si="49"/>
        <v>0</v>
      </c>
      <c r="K196" s="31">
        <f t="shared" si="50"/>
        <v>0</v>
      </c>
      <c r="L196" s="192" t="s">
        <v>3499</v>
      </c>
      <c r="M196" s="88"/>
      <c r="N196" s="88"/>
      <c r="O196" s="88"/>
      <c r="P196" s="88"/>
      <c r="Q196" s="88"/>
      <c r="R196" s="100" t="s">
        <v>2350</v>
      </c>
      <c r="S196" s="21">
        <v>1</v>
      </c>
      <c r="T196" s="109" t="s">
        <v>2495</v>
      </c>
      <c r="U196" s="104" t="s">
        <v>2721</v>
      </c>
      <c r="V196" s="104" t="s">
        <v>2495</v>
      </c>
      <c r="W196" s="104" t="s">
        <v>3364</v>
      </c>
      <c r="X196" s="106" t="s">
        <v>2537</v>
      </c>
      <c r="Y196" s="106" t="s">
        <v>2540</v>
      </c>
      <c r="Z196" s="280">
        <f t="shared" si="51"/>
        <v>6.666666666666667</v>
      </c>
      <c r="AA196" s="42">
        <v>8</v>
      </c>
      <c r="AB196" s="70">
        <v>2</v>
      </c>
      <c r="AC196" s="70"/>
      <c r="AD196" s="132">
        <v>30</v>
      </c>
      <c r="AE196" s="152">
        <v>1</v>
      </c>
      <c r="AF196" s="156"/>
      <c r="AG196" s="159"/>
      <c r="AH196" s="137"/>
      <c r="AI196" s="136">
        <v>1</v>
      </c>
      <c r="AJ196" s="136"/>
      <c r="AK196" s="136"/>
      <c r="AL196" s="140"/>
      <c r="AM196" s="144"/>
      <c r="AN196" s="144"/>
      <c r="AO196" s="136">
        <v>1</v>
      </c>
      <c r="AP196" s="144"/>
      <c r="AQ196" s="2" t="str">
        <f t="shared" si="52"/>
        <v>http://www.aubertrain.com/shop/img-put/prod/104/530-03-01.jpg</v>
      </c>
      <c r="AR196" s="2" t="str">
        <f t="shared" si="53"/>
        <v/>
      </c>
      <c r="AS196" s="2" t="str">
        <f t="shared" si="54"/>
        <v/>
      </c>
      <c r="AT196" s="2" t="str">
        <f t="shared" si="55"/>
        <v/>
      </c>
      <c r="AU196" s="2" t="str">
        <f t="shared" si="56"/>
        <v/>
      </c>
      <c r="AV196" s="2" t="str">
        <f t="shared" si="57"/>
        <v/>
      </c>
      <c r="AW196" s="183" t="str">
        <f t="shared" si="59"/>
        <v>http://www.aubertrain.com/shop/img-put/prod/104/530-03-01.jpg</v>
      </c>
      <c r="AX196" s="183" t="str">
        <f t="shared" si="58"/>
        <v>AFFICHES,10,USA</v>
      </c>
    </row>
    <row r="197" spans="1:50" ht="68" customHeight="1">
      <c r="A197" s="1">
        <v>196</v>
      </c>
      <c r="B197" s="99"/>
      <c r="C197" s="289">
        <v>104</v>
      </c>
      <c r="D197" s="290">
        <v>10</v>
      </c>
      <c r="E197" s="291" t="s">
        <v>3510</v>
      </c>
      <c r="F197" s="171" t="str">
        <f t="shared" si="45"/>
        <v>1041002</v>
      </c>
      <c r="G197" s="171" t="str">
        <f t="shared" si="46"/>
        <v>AFFICHES</v>
      </c>
      <c r="H197" s="171" t="str">
        <f t="shared" si="47"/>
        <v>10</v>
      </c>
      <c r="I197" s="171" t="str">
        <f t="shared" si="48"/>
        <v>USA</v>
      </c>
      <c r="J197" s="171">
        <f t="shared" si="49"/>
        <v>0</v>
      </c>
      <c r="K197" s="31">
        <f t="shared" si="50"/>
        <v>0</v>
      </c>
      <c r="L197" s="192" t="s">
        <v>3499</v>
      </c>
      <c r="M197" s="88"/>
      <c r="N197" s="88"/>
      <c r="O197" s="88"/>
      <c r="P197" s="88"/>
      <c r="Q197" s="88"/>
      <c r="R197" s="100" t="s">
        <v>2351</v>
      </c>
      <c r="S197" s="21">
        <v>1</v>
      </c>
      <c r="T197" s="104" t="s">
        <v>2522</v>
      </c>
      <c r="U197" s="93" t="s">
        <v>2499</v>
      </c>
      <c r="V197" s="104" t="s">
        <v>2514</v>
      </c>
      <c r="W197" s="93" t="s">
        <v>3365</v>
      </c>
      <c r="X197" s="106" t="s">
        <v>2571</v>
      </c>
      <c r="Y197" s="106" t="s">
        <v>2570</v>
      </c>
      <c r="Z197" s="280">
        <f t="shared" si="51"/>
        <v>6.666666666666667</v>
      </c>
      <c r="AA197" s="42">
        <v>8</v>
      </c>
      <c r="AB197" s="70">
        <v>2</v>
      </c>
      <c r="AC197" s="70"/>
      <c r="AD197" s="132">
        <v>30</v>
      </c>
      <c r="AE197" s="152">
        <v>1</v>
      </c>
      <c r="AF197" s="156"/>
      <c r="AG197" s="159"/>
      <c r="AH197" s="137"/>
      <c r="AI197" s="136">
        <v>1</v>
      </c>
      <c r="AJ197" s="136"/>
      <c r="AK197" s="136"/>
      <c r="AL197" s="140"/>
      <c r="AM197" s="144"/>
      <c r="AN197" s="144"/>
      <c r="AO197" s="136">
        <v>1</v>
      </c>
      <c r="AP197" s="144"/>
      <c r="AQ197" s="2" t="str">
        <f t="shared" si="52"/>
        <v>http://www.aubertrain.com/shop/img-put/prod/104/530-04-01.jpg</v>
      </c>
      <c r="AR197" s="2" t="str">
        <f t="shared" si="53"/>
        <v/>
      </c>
      <c r="AS197" s="2" t="str">
        <f t="shared" si="54"/>
        <v/>
      </c>
      <c r="AT197" s="2" t="str">
        <f t="shared" si="55"/>
        <v/>
      </c>
      <c r="AU197" s="2" t="str">
        <f t="shared" si="56"/>
        <v/>
      </c>
      <c r="AV197" s="2" t="str">
        <f t="shared" si="57"/>
        <v/>
      </c>
      <c r="AW197" s="183" t="str">
        <f t="shared" si="59"/>
        <v>http://www.aubertrain.com/shop/img-put/prod/104/530-04-01.jpg</v>
      </c>
      <c r="AX197" s="183" t="str">
        <f t="shared" si="58"/>
        <v>AFFICHES,10,USA</v>
      </c>
    </row>
    <row r="198" spans="1:50" ht="68" customHeight="1">
      <c r="A198" s="2">
        <v>197</v>
      </c>
      <c r="B198" s="99"/>
      <c r="C198" s="289">
        <v>104</v>
      </c>
      <c r="D198" s="290">
        <v>10</v>
      </c>
      <c r="E198" s="291" t="s">
        <v>3510</v>
      </c>
      <c r="F198" s="171" t="str">
        <f t="shared" si="45"/>
        <v>1041002</v>
      </c>
      <c r="G198" s="171" t="str">
        <f t="shared" si="46"/>
        <v>AFFICHES</v>
      </c>
      <c r="H198" s="171" t="str">
        <f t="shared" si="47"/>
        <v>10</v>
      </c>
      <c r="I198" s="171" t="str">
        <f t="shared" si="48"/>
        <v>USA</v>
      </c>
      <c r="J198" s="171">
        <f t="shared" si="49"/>
        <v>0</v>
      </c>
      <c r="K198" s="31">
        <f t="shared" si="50"/>
        <v>0</v>
      </c>
      <c r="L198" s="192" t="s">
        <v>3499</v>
      </c>
      <c r="M198" s="88"/>
      <c r="N198" s="88"/>
      <c r="O198" s="88"/>
      <c r="P198" s="88"/>
      <c r="Q198" s="88"/>
      <c r="R198" s="100" t="s">
        <v>2352</v>
      </c>
      <c r="S198" s="21">
        <v>1</v>
      </c>
      <c r="T198" s="104" t="s">
        <v>2521</v>
      </c>
      <c r="U198" s="93" t="s">
        <v>2500</v>
      </c>
      <c r="V198" s="104" t="s">
        <v>2582</v>
      </c>
      <c r="W198" s="93" t="s">
        <v>3366</v>
      </c>
      <c r="X198" s="106" t="s">
        <v>2583</v>
      </c>
      <c r="Y198" s="106" t="s">
        <v>2584</v>
      </c>
      <c r="Z198" s="280">
        <f t="shared" si="51"/>
        <v>6.666666666666667</v>
      </c>
      <c r="AA198" s="42">
        <v>8</v>
      </c>
      <c r="AB198" s="70">
        <v>2</v>
      </c>
      <c r="AC198" s="70"/>
      <c r="AD198" s="132">
        <v>30</v>
      </c>
      <c r="AE198" s="152">
        <v>1</v>
      </c>
      <c r="AF198" s="156"/>
      <c r="AG198" s="159"/>
      <c r="AH198" s="137"/>
      <c r="AI198" s="136">
        <v>1</v>
      </c>
      <c r="AJ198" s="136"/>
      <c r="AK198" s="136"/>
      <c r="AL198" s="140"/>
      <c r="AM198" s="144"/>
      <c r="AN198" s="144"/>
      <c r="AO198" s="136">
        <v>1</v>
      </c>
      <c r="AP198" s="144"/>
      <c r="AQ198" s="2" t="str">
        <f t="shared" si="52"/>
        <v>http://www.aubertrain.com/shop/img-put/prod/104/530-05-01.jpg</v>
      </c>
      <c r="AR198" s="2" t="str">
        <f t="shared" si="53"/>
        <v/>
      </c>
      <c r="AS198" s="2" t="str">
        <f t="shared" si="54"/>
        <v/>
      </c>
      <c r="AT198" s="2" t="str">
        <f t="shared" si="55"/>
        <v/>
      </c>
      <c r="AU198" s="2" t="str">
        <f t="shared" si="56"/>
        <v/>
      </c>
      <c r="AV198" s="2" t="str">
        <f t="shared" si="57"/>
        <v/>
      </c>
      <c r="AW198" s="183" t="str">
        <f t="shared" si="59"/>
        <v>http://www.aubertrain.com/shop/img-put/prod/104/530-05-01.jpg</v>
      </c>
      <c r="AX198" s="183" t="str">
        <f t="shared" si="58"/>
        <v>AFFICHES,10,USA</v>
      </c>
    </row>
    <row r="199" spans="1:50" ht="68" customHeight="1">
      <c r="A199" s="1">
        <v>198</v>
      </c>
      <c r="B199" s="99"/>
      <c r="C199" s="289">
        <v>104</v>
      </c>
      <c r="D199" s="290">
        <v>10</v>
      </c>
      <c r="E199" s="291" t="s">
        <v>3510</v>
      </c>
      <c r="F199" s="171" t="str">
        <f t="shared" si="45"/>
        <v>1041002</v>
      </c>
      <c r="G199" s="171" t="str">
        <f t="shared" si="46"/>
        <v>AFFICHES</v>
      </c>
      <c r="H199" s="171" t="str">
        <f t="shared" si="47"/>
        <v>10</v>
      </c>
      <c r="I199" s="171" t="str">
        <f t="shared" si="48"/>
        <v>USA</v>
      </c>
      <c r="J199" s="171">
        <f t="shared" si="49"/>
        <v>0</v>
      </c>
      <c r="K199" s="31">
        <f t="shared" si="50"/>
        <v>0</v>
      </c>
      <c r="L199" s="192" t="s">
        <v>3499</v>
      </c>
      <c r="M199" s="88"/>
      <c r="N199" s="88"/>
      <c r="O199" s="88"/>
      <c r="P199" s="88"/>
      <c r="Q199" s="88"/>
      <c r="R199" s="100" t="s">
        <v>2353</v>
      </c>
      <c r="S199" s="21">
        <v>1</v>
      </c>
      <c r="T199" s="104" t="s">
        <v>2520</v>
      </c>
      <c r="U199" s="93" t="s">
        <v>2501</v>
      </c>
      <c r="V199" s="104" t="s">
        <v>2572</v>
      </c>
      <c r="W199" s="93" t="s">
        <v>3367</v>
      </c>
      <c r="X199" s="11" t="s">
        <v>2574</v>
      </c>
      <c r="Y199" s="11" t="s">
        <v>2573</v>
      </c>
      <c r="Z199" s="280">
        <f t="shared" si="51"/>
        <v>6.666666666666667</v>
      </c>
      <c r="AA199" s="42">
        <v>8</v>
      </c>
      <c r="AB199" s="70">
        <v>2</v>
      </c>
      <c r="AC199" s="70"/>
      <c r="AD199" s="132">
        <v>30</v>
      </c>
      <c r="AE199" s="152">
        <v>1</v>
      </c>
      <c r="AF199" s="156"/>
      <c r="AG199" s="159"/>
      <c r="AH199" s="137"/>
      <c r="AI199" s="136">
        <v>1</v>
      </c>
      <c r="AJ199" s="136"/>
      <c r="AK199" s="136"/>
      <c r="AL199" s="140"/>
      <c r="AM199" s="144"/>
      <c r="AN199" s="144"/>
      <c r="AO199" s="136">
        <v>1</v>
      </c>
      <c r="AP199" s="144"/>
      <c r="AQ199" s="2" t="str">
        <f t="shared" si="52"/>
        <v>http://www.aubertrain.com/shop/img-put/prod/104/530-06-01.jpg</v>
      </c>
      <c r="AR199" s="2" t="str">
        <f t="shared" si="53"/>
        <v/>
      </c>
      <c r="AS199" s="2" t="str">
        <f t="shared" si="54"/>
        <v/>
      </c>
      <c r="AT199" s="2" t="str">
        <f t="shared" si="55"/>
        <v/>
      </c>
      <c r="AU199" s="2" t="str">
        <f t="shared" si="56"/>
        <v/>
      </c>
      <c r="AV199" s="2" t="str">
        <f t="shared" si="57"/>
        <v/>
      </c>
      <c r="AW199" s="183" t="str">
        <f t="shared" si="59"/>
        <v>http://www.aubertrain.com/shop/img-put/prod/104/530-06-01.jpg</v>
      </c>
      <c r="AX199" s="183" t="str">
        <f t="shared" si="58"/>
        <v>AFFICHES,10,USA</v>
      </c>
    </row>
    <row r="200" spans="1:50" ht="68" customHeight="1">
      <c r="A200" s="2">
        <v>199</v>
      </c>
      <c r="B200" s="99"/>
      <c r="C200" s="289">
        <v>104</v>
      </c>
      <c r="D200" s="290">
        <v>10</v>
      </c>
      <c r="E200" s="291" t="s">
        <v>3510</v>
      </c>
      <c r="F200" s="171" t="str">
        <f t="shared" si="45"/>
        <v>1041002</v>
      </c>
      <c r="G200" s="171" t="str">
        <f t="shared" si="46"/>
        <v>AFFICHES</v>
      </c>
      <c r="H200" s="171" t="str">
        <f t="shared" si="47"/>
        <v>10</v>
      </c>
      <c r="I200" s="171" t="str">
        <f t="shared" si="48"/>
        <v>USA</v>
      </c>
      <c r="J200" s="171">
        <f t="shared" si="49"/>
        <v>0</v>
      </c>
      <c r="K200" s="31">
        <f t="shared" si="50"/>
        <v>0</v>
      </c>
      <c r="L200" s="192" t="s">
        <v>3499</v>
      </c>
      <c r="M200" s="88"/>
      <c r="N200" s="88"/>
      <c r="O200" s="88"/>
      <c r="P200" s="88"/>
      <c r="Q200" s="88"/>
      <c r="R200" s="100" t="s">
        <v>2354</v>
      </c>
      <c r="S200" s="21">
        <v>1</v>
      </c>
      <c r="T200" s="104" t="s">
        <v>2519</v>
      </c>
      <c r="U200" s="16" t="s">
        <v>2502</v>
      </c>
      <c r="V200" s="104" t="s">
        <v>2515</v>
      </c>
      <c r="W200" s="16" t="s">
        <v>3368</v>
      </c>
      <c r="X200" s="11" t="s">
        <v>2621</v>
      </c>
      <c r="Y200" s="11" t="s">
        <v>2585</v>
      </c>
      <c r="Z200" s="280">
        <f t="shared" si="51"/>
        <v>11.666666666666668</v>
      </c>
      <c r="AA200" s="42">
        <v>14</v>
      </c>
      <c r="AB200" s="70">
        <v>4</v>
      </c>
      <c r="AC200" s="70"/>
      <c r="AD200" s="132">
        <v>30</v>
      </c>
      <c r="AE200" s="152">
        <v>1</v>
      </c>
      <c r="AF200" s="156"/>
      <c r="AG200" s="159"/>
      <c r="AH200" s="137"/>
      <c r="AI200" s="136">
        <v>1</v>
      </c>
      <c r="AJ200" s="136"/>
      <c r="AK200" s="136"/>
      <c r="AL200" s="140"/>
      <c r="AM200" s="144"/>
      <c r="AN200" s="144"/>
      <c r="AO200" s="136">
        <v>1</v>
      </c>
      <c r="AP200" s="144"/>
      <c r="AQ200" s="2" t="str">
        <f t="shared" si="52"/>
        <v>http://www.aubertrain.com/shop/img-put/prod/104/530-07-01.jpg</v>
      </c>
      <c r="AR200" s="2" t="str">
        <f t="shared" si="53"/>
        <v/>
      </c>
      <c r="AS200" s="2" t="str">
        <f t="shared" si="54"/>
        <v/>
      </c>
      <c r="AT200" s="2" t="str">
        <f t="shared" si="55"/>
        <v/>
      </c>
      <c r="AU200" s="2" t="str">
        <f t="shared" si="56"/>
        <v/>
      </c>
      <c r="AV200" s="2" t="str">
        <f t="shared" si="57"/>
        <v/>
      </c>
      <c r="AW200" s="183" t="str">
        <f t="shared" si="59"/>
        <v>http://www.aubertrain.com/shop/img-put/prod/104/530-07-01.jpg</v>
      </c>
      <c r="AX200" s="183" t="str">
        <f t="shared" si="58"/>
        <v>AFFICHES,10,USA</v>
      </c>
    </row>
    <row r="201" spans="1:50" ht="68" customHeight="1">
      <c r="A201" s="1">
        <v>200</v>
      </c>
      <c r="B201" s="99"/>
      <c r="C201" s="289">
        <v>104</v>
      </c>
      <c r="D201" s="290">
        <v>10</v>
      </c>
      <c r="E201" s="291" t="s">
        <v>3510</v>
      </c>
      <c r="F201" s="171" t="str">
        <f t="shared" si="45"/>
        <v>1041002</v>
      </c>
      <c r="G201" s="171" t="str">
        <f t="shared" si="46"/>
        <v>AFFICHES</v>
      </c>
      <c r="H201" s="171" t="str">
        <f t="shared" si="47"/>
        <v>10</v>
      </c>
      <c r="I201" s="171" t="str">
        <f t="shared" si="48"/>
        <v>USA</v>
      </c>
      <c r="J201" s="171">
        <f t="shared" si="49"/>
        <v>0</v>
      </c>
      <c r="K201" s="31">
        <f t="shared" si="50"/>
        <v>0</v>
      </c>
      <c r="L201" s="192" t="s">
        <v>3499</v>
      </c>
      <c r="M201" s="88"/>
      <c r="N201" s="88"/>
      <c r="O201" s="88"/>
      <c r="P201" s="88"/>
      <c r="Q201" s="88"/>
      <c r="R201" s="100" t="s">
        <v>2355</v>
      </c>
      <c r="S201" s="21">
        <v>1</v>
      </c>
      <c r="T201" s="104" t="s">
        <v>2518</v>
      </c>
      <c r="U201" s="16" t="s">
        <v>2720</v>
      </c>
      <c r="V201" s="104" t="s">
        <v>2725</v>
      </c>
      <c r="W201" s="16" t="s">
        <v>2724</v>
      </c>
      <c r="X201" s="106" t="s">
        <v>2722</v>
      </c>
      <c r="Y201" s="106" t="s">
        <v>2723</v>
      </c>
      <c r="Z201" s="280">
        <f t="shared" si="51"/>
        <v>11.666666666666668</v>
      </c>
      <c r="AA201" s="42">
        <v>14</v>
      </c>
      <c r="AB201" s="70">
        <v>4</v>
      </c>
      <c r="AC201" s="70"/>
      <c r="AD201" s="132">
        <v>30</v>
      </c>
      <c r="AE201" s="152">
        <v>1</v>
      </c>
      <c r="AF201" s="156"/>
      <c r="AG201" s="159"/>
      <c r="AH201" s="137"/>
      <c r="AI201" s="136">
        <v>1</v>
      </c>
      <c r="AJ201" s="136"/>
      <c r="AK201" s="136"/>
      <c r="AL201" s="140"/>
      <c r="AM201" s="144"/>
      <c r="AN201" s="144"/>
      <c r="AO201" s="136">
        <v>1</v>
      </c>
      <c r="AP201" s="144"/>
      <c r="AQ201" s="2" t="str">
        <f t="shared" si="52"/>
        <v>http://www.aubertrain.com/shop/img-put/prod/104/530-08-01.jpg</v>
      </c>
      <c r="AR201" s="2" t="str">
        <f t="shared" si="53"/>
        <v/>
      </c>
      <c r="AS201" s="2" t="str">
        <f t="shared" si="54"/>
        <v/>
      </c>
      <c r="AT201" s="2" t="str">
        <f t="shared" si="55"/>
        <v/>
      </c>
      <c r="AU201" s="2" t="str">
        <f t="shared" si="56"/>
        <v/>
      </c>
      <c r="AV201" s="2" t="str">
        <f t="shared" si="57"/>
        <v/>
      </c>
      <c r="AW201" s="183" t="str">
        <f t="shared" si="59"/>
        <v>http://www.aubertrain.com/shop/img-put/prod/104/530-08-01.jpg</v>
      </c>
      <c r="AX201" s="183" t="str">
        <f t="shared" si="58"/>
        <v>AFFICHES,10,USA</v>
      </c>
    </row>
    <row r="202" spans="1:50" ht="68" customHeight="1">
      <c r="A202" s="2">
        <v>201</v>
      </c>
      <c r="B202" s="99"/>
      <c r="C202" s="289">
        <v>104</v>
      </c>
      <c r="D202" s="290">
        <v>10</v>
      </c>
      <c r="E202" s="291" t="s">
        <v>3510</v>
      </c>
      <c r="F202" s="171" t="str">
        <f t="shared" si="45"/>
        <v>1041002</v>
      </c>
      <c r="G202" s="171" t="str">
        <f t="shared" si="46"/>
        <v>AFFICHES</v>
      </c>
      <c r="H202" s="171" t="str">
        <f t="shared" si="47"/>
        <v>10</v>
      </c>
      <c r="I202" s="171" t="str">
        <f t="shared" si="48"/>
        <v>USA</v>
      </c>
      <c r="J202" s="171">
        <f t="shared" si="49"/>
        <v>0</v>
      </c>
      <c r="K202" s="31">
        <f t="shared" si="50"/>
        <v>0</v>
      </c>
      <c r="L202" s="192" t="s">
        <v>3499</v>
      </c>
      <c r="M202" s="88"/>
      <c r="N202" s="88"/>
      <c r="O202" s="88"/>
      <c r="P202" s="88"/>
      <c r="Q202" s="88"/>
      <c r="R202" s="100" t="s">
        <v>2356</v>
      </c>
      <c r="S202" s="21">
        <v>1</v>
      </c>
      <c r="T202" s="104" t="s">
        <v>2516</v>
      </c>
      <c r="U202" s="93" t="s">
        <v>2503</v>
      </c>
      <c r="V202" s="104" t="s">
        <v>2578</v>
      </c>
      <c r="W202" s="93" t="s">
        <v>2579</v>
      </c>
      <c r="X202" s="105" t="s">
        <v>2580</v>
      </c>
      <c r="Y202" s="105" t="s">
        <v>2581</v>
      </c>
      <c r="Z202" s="280">
        <f t="shared" si="51"/>
        <v>6.666666666666667</v>
      </c>
      <c r="AA202" s="42">
        <v>8</v>
      </c>
      <c r="AB202" s="70">
        <v>2</v>
      </c>
      <c r="AC202" s="70"/>
      <c r="AD202" s="132">
        <v>30</v>
      </c>
      <c r="AE202" s="152">
        <v>1</v>
      </c>
      <c r="AF202" s="156"/>
      <c r="AG202" s="159"/>
      <c r="AH202" s="137"/>
      <c r="AI202" s="136">
        <v>1</v>
      </c>
      <c r="AJ202" s="136"/>
      <c r="AK202" s="136"/>
      <c r="AL202" s="140"/>
      <c r="AM202" s="144"/>
      <c r="AN202" s="144"/>
      <c r="AO202" s="136">
        <v>1</v>
      </c>
      <c r="AP202" s="144"/>
      <c r="AQ202" s="2" t="str">
        <f t="shared" si="52"/>
        <v>http://www.aubertrain.com/shop/img-put/prod/104/530-09-01.jpg</v>
      </c>
      <c r="AR202" s="2" t="str">
        <f t="shared" si="53"/>
        <v/>
      </c>
      <c r="AS202" s="2" t="str">
        <f t="shared" si="54"/>
        <v/>
      </c>
      <c r="AT202" s="2" t="str">
        <f t="shared" si="55"/>
        <v/>
      </c>
      <c r="AU202" s="2" t="str">
        <f t="shared" si="56"/>
        <v/>
      </c>
      <c r="AV202" s="2" t="str">
        <f t="shared" si="57"/>
        <v/>
      </c>
      <c r="AW202" s="183" t="str">
        <f t="shared" si="59"/>
        <v>http://www.aubertrain.com/shop/img-put/prod/104/530-09-01.jpg</v>
      </c>
      <c r="AX202" s="183" t="str">
        <f t="shared" si="58"/>
        <v>AFFICHES,10,USA</v>
      </c>
    </row>
    <row r="203" spans="1:50" ht="68" customHeight="1">
      <c r="A203" s="1">
        <v>202</v>
      </c>
      <c r="B203" s="99"/>
      <c r="C203" s="289">
        <v>104</v>
      </c>
      <c r="D203" s="290">
        <v>10</v>
      </c>
      <c r="E203" s="291" t="s">
        <v>3510</v>
      </c>
      <c r="F203" s="171" t="str">
        <f t="shared" si="45"/>
        <v>1041002</v>
      </c>
      <c r="G203" s="171" t="str">
        <f t="shared" si="46"/>
        <v>AFFICHES</v>
      </c>
      <c r="H203" s="171" t="str">
        <f t="shared" si="47"/>
        <v>10</v>
      </c>
      <c r="I203" s="171" t="str">
        <f t="shared" si="48"/>
        <v>USA</v>
      </c>
      <c r="J203" s="171">
        <f t="shared" si="49"/>
        <v>0</v>
      </c>
      <c r="K203" s="31">
        <f t="shared" si="50"/>
        <v>0</v>
      </c>
      <c r="L203" s="192" t="s">
        <v>3499</v>
      </c>
      <c r="M203" s="88"/>
      <c r="N203" s="88"/>
      <c r="O203" s="88"/>
      <c r="P203" s="88"/>
      <c r="Q203" s="88"/>
      <c r="R203" s="100" t="s">
        <v>2357</v>
      </c>
      <c r="S203" s="21">
        <v>1</v>
      </c>
      <c r="T203" s="104" t="s">
        <v>2517</v>
      </c>
      <c r="U203" s="93" t="s">
        <v>2510</v>
      </c>
      <c r="V203" s="104" t="s">
        <v>2696</v>
      </c>
      <c r="W203" s="93" t="s">
        <v>2695</v>
      </c>
      <c r="X203" s="102" t="s">
        <v>2576</v>
      </c>
      <c r="Y203" s="102" t="s">
        <v>2577</v>
      </c>
      <c r="Z203" s="280">
        <f t="shared" si="51"/>
        <v>6.666666666666667</v>
      </c>
      <c r="AA203" s="42">
        <v>8</v>
      </c>
      <c r="AB203" s="70">
        <v>2</v>
      </c>
      <c r="AC203" s="70"/>
      <c r="AD203" s="132">
        <v>30</v>
      </c>
      <c r="AE203" s="152">
        <v>1</v>
      </c>
      <c r="AF203" s="156"/>
      <c r="AG203" s="159"/>
      <c r="AH203" s="137"/>
      <c r="AI203" s="136">
        <v>1</v>
      </c>
      <c r="AJ203" s="136"/>
      <c r="AK203" s="136"/>
      <c r="AL203" s="140"/>
      <c r="AM203" s="144"/>
      <c r="AN203" s="144"/>
      <c r="AO203" s="136">
        <v>1</v>
      </c>
      <c r="AP203" s="144"/>
      <c r="AQ203" s="2" t="str">
        <f t="shared" si="52"/>
        <v>http://www.aubertrain.com/shop/img-put/prod/104/530-10-01.jpg</v>
      </c>
      <c r="AR203" s="2" t="str">
        <f t="shared" si="53"/>
        <v/>
      </c>
      <c r="AS203" s="2" t="str">
        <f t="shared" si="54"/>
        <v/>
      </c>
      <c r="AT203" s="2" t="str">
        <f t="shared" si="55"/>
        <v/>
      </c>
      <c r="AU203" s="2" t="str">
        <f t="shared" si="56"/>
        <v/>
      </c>
      <c r="AV203" s="2" t="str">
        <f t="shared" si="57"/>
        <v/>
      </c>
      <c r="AW203" s="183" t="str">
        <f t="shared" si="59"/>
        <v>http://www.aubertrain.com/shop/img-put/prod/104/530-10-01.jpg</v>
      </c>
      <c r="AX203" s="183" t="str">
        <f t="shared" si="58"/>
        <v>AFFICHES,10,USA</v>
      </c>
    </row>
    <row r="204" spans="1:50" ht="68" customHeight="1">
      <c r="A204" s="2">
        <v>203</v>
      </c>
      <c r="B204" s="99"/>
      <c r="C204" s="289">
        <v>104</v>
      </c>
      <c r="D204" s="290">
        <v>10</v>
      </c>
      <c r="E204" s="291" t="s">
        <v>3510</v>
      </c>
      <c r="F204" s="171" t="str">
        <f t="shared" si="45"/>
        <v>1041002</v>
      </c>
      <c r="G204" s="171" t="str">
        <f t="shared" si="46"/>
        <v>AFFICHES</v>
      </c>
      <c r="H204" s="171" t="str">
        <f t="shared" si="47"/>
        <v>10</v>
      </c>
      <c r="I204" s="171" t="str">
        <f t="shared" si="48"/>
        <v>USA</v>
      </c>
      <c r="J204" s="171">
        <f t="shared" si="49"/>
        <v>0</v>
      </c>
      <c r="K204" s="31">
        <f t="shared" si="50"/>
        <v>0</v>
      </c>
      <c r="L204" s="192" t="s">
        <v>3499</v>
      </c>
      <c r="M204" s="88"/>
      <c r="N204" s="88"/>
      <c r="O204" s="88"/>
      <c r="P204" s="88"/>
      <c r="Q204" s="88"/>
      <c r="R204" s="100" t="s">
        <v>2478</v>
      </c>
      <c r="S204" s="21">
        <v>1</v>
      </c>
      <c r="T204" s="103" t="s">
        <v>2482</v>
      </c>
      <c r="U204" s="93" t="s">
        <v>2726</v>
      </c>
      <c r="V204" s="109" t="s">
        <v>2729</v>
      </c>
      <c r="W204" s="93" t="s">
        <v>2727</v>
      </c>
      <c r="X204" s="105" t="s">
        <v>2728</v>
      </c>
      <c r="Y204" s="105" t="s">
        <v>2730</v>
      </c>
      <c r="Z204" s="280">
        <f t="shared" si="51"/>
        <v>6.666666666666667</v>
      </c>
      <c r="AA204" s="42">
        <v>8</v>
      </c>
      <c r="AB204" s="70">
        <v>2</v>
      </c>
      <c r="AC204" s="70"/>
      <c r="AD204" s="132">
        <v>30</v>
      </c>
      <c r="AE204" s="152">
        <v>1</v>
      </c>
      <c r="AF204" s="156"/>
      <c r="AG204" s="159"/>
      <c r="AH204" s="137"/>
      <c r="AI204" s="136">
        <v>1</v>
      </c>
      <c r="AJ204" s="136"/>
      <c r="AK204" s="136"/>
      <c r="AL204" s="140"/>
      <c r="AM204" s="144"/>
      <c r="AN204" s="144"/>
      <c r="AO204" s="136">
        <v>1</v>
      </c>
      <c r="AP204" s="144"/>
      <c r="AQ204" s="2" t="str">
        <f t="shared" si="52"/>
        <v>http://www.aubertrain.com/shop/img-put/prod/104/530-11-01.jpg</v>
      </c>
      <c r="AR204" s="2" t="str">
        <f t="shared" si="53"/>
        <v/>
      </c>
      <c r="AS204" s="2" t="str">
        <f t="shared" si="54"/>
        <v/>
      </c>
      <c r="AT204" s="2" t="str">
        <f t="shared" si="55"/>
        <v/>
      </c>
      <c r="AU204" s="2" t="str">
        <f t="shared" si="56"/>
        <v/>
      </c>
      <c r="AV204" s="2" t="str">
        <f t="shared" si="57"/>
        <v/>
      </c>
      <c r="AW204" s="183" t="str">
        <f t="shared" si="59"/>
        <v>http://www.aubertrain.com/shop/img-put/prod/104/530-11-01.jpg</v>
      </c>
      <c r="AX204" s="183" t="str">
        <f t="shared" si="58"/>
        <v>AFFICHES,10,USA</v>
      </c>
    </row>
    <row r="205" spans="1:50" ht="68" customHeight="1">
      <c r="A205" s="1">
        <v>204</v>
      </c>
      <c r="B205" s="99"/>
      <c r="C205" s="289">
        <v>104</v>
      </c>
      <c r="D205" s="290">
        <v>10</v>
      </c>
      <c r="E205" s="291" t="s">
        <v>3510</v>
      </c>
      <c r="F205" s="171" t="str">
        <f t="shared" si="45"/>
        <v>1041002</v>
      </c>
      <c r="G205" s="171" t="str">
        <f t="shared" si="46"/>
        <v>AFFICHES</v>
      </c>
      <c r="H205" s="171" t="str">
        <f t="shared" si="47"/>
        <v>10</v>
      </c>
      <c r="I205" s="171" t="str">
        <f t="shared" si="48"/>
        <v>USA</v>
      </c>
      <c r="J205" s="171">
        <f t="shared" si="49"/>
        <v>0</v>
      </c>
      <c r="K205" s="31">
        <f t="shared" si="50"/>
        <v>0</v>
      </c>
      <c r="L205" s="192" t="s">
        <v>3499</v>
      </c>
      <c r="M205" s="88"/>
      <c r="N205" s="88"/>
      <c r="O205" s="88"/>
      <c r="P205" s="88"/>
      <c r="Q205" s="88"/>
      <c r="R205" s="100" t="s">
        <v>2479</v>
      </c>
      <c r="S205" s="21">
        <v>1</v>
      </c>
      <c r="T205" s="103" t="s">
        <v>2483</v>
      </c>
      <c r="U205" s="93" t="s">
        <v>2507</v>
      </c>
      <c r="V205" s="109" t="s">
        <v>2733</v>
      </c>
      <c r="W205" s="93" t="s">
        <v>2734</v>
      </c>
      <c r="X205" s="102" t="s">
        <v>2735</v>
      </c>
      <c r="Y205" s="102" t="s">
        <v>2736</v>
      </c>
      <c r="Z205" s="280">
        <f t="shared" si="51"/>
        <v>6.666666666666667</v>
      </c>
      <c r="AA205" s="42">
        <v>8</v>
      </c>
      <c r="AB205" s="70">
        <v>2</v>
      </c>
      <c r="AC205" s="70"/>
      <c r="AD205" s="132">
        <v>30</v>
      </c>
      <c r="AE205" s="152">
        <v>1</v>
      </c>
      <c r="AF205" s="156"/>
      <c r="AG205" s="159"/>
      <c r="AH205" s="137"/>
      <c r="AI205" s="136">
        <v>1</v>
      </c>
      <c r="AJ205" s="136"/>
      <c r="AK205" s="136"/>
      <c r="AL205" s="140"/>
      <c r="AM205" s="144"/>
      <c r="AN205" s="144"/>
      <c r="AO205" s="136">
        <v>1</v>
      </c>
      <c r="AP205" s="144"/>
      <c r="AQ205" s="2" t="str">
        <f t="shared" si="52"/>
        <v>http://www.aubertrain.com/shop/img-put/prod/104/530-12-01.jpg</v>
      </c>
      <c r="AR205" s="2" t="str">
        <f t="shared" si="53"/>
        <v/>
      </c>
      <c r="AS205" s="2" t="str">
        <f t="shared" si="54"/>
        <v/>
      </c>
      <c r="AT205" s="2" t="str">
        <f t="shared" si="55"/>
        <v/>
      </c>
      <c r="AU205" s="2" t="str">
        <f t="shared" si="56"/>
        <v/>
      </c>
      <c r="AV205" s="2" t="str">
        <f t="shared" si="57"/>
        <v/>
      </c>
      <c r="AW205" s="183" t="str">
        <f t="shared" si="59"/>
        <v>http://www.aubertrain.com/shop/img-put/prod/104/530-12-01.jpg</v>
      </c>
      <c r="AX205" s="183" t="str">
        <f t="shared" si="58"/>
        <v>AFFICHES,10,USA</v>
      </c>
    </row>
    <row r="206" spans="1:50" ht="68" customHeight="1">
      <c r="A206" s="2">
        <v>205</v>
      </c>
      <c r="B206" s="99"/>
      <c r="C206" s="289">
        <v>104</v>
      </c>
      <c r="D206" s="290">
        <v>10</v>
      </c>
      <c r="E206" s="291" t="s">
        <v>3510</v>
      </c>
      <c r="F206" s="171" t="str">
        <f t="shared" si="45"/>
        <v>1041002</v>
      </c>
      <c r="G206" s="171" t="str">
        <f t="shared" si="46"/>
        <v>AFFICHES</v>
      </c>
      <c r="H206" s="171" t="str">
        <f t="shared" si="47"/>
        <v>10</v>
      </c>
      <c r="I206" s="171" t="str">
        <f t="shared" si="48"/>
        <v>USA</v>
      </c>
      <c r="J206" s="171">
        <f t="shared" si="49"/>
        <v>0</v>
      </c>
      <c r="K206" s="31">
        <f t="shared" si="50"/>
        <v>0</v>
      </c>
      <c r="L206" s="192" t="s">
        <v>3499</v>
      </c>
      <c r="M206" s="88"/>
      <c r="N206" s="88"/>
      <c r="O206" s="88"/>
      <c r="P206" s="88"/>
      <c r="Q206" s="88"/>
      <c r="R206" s="100" t="s">
        <v>2480</v>
      </c>
      <c r="S206" s="21">
        <v>1</v>
      </c>
      <c r="T206" s="103" t="s">
        <v>2484</v>
      </c>
      <c r="U206" s="104" t="s">
        <v>2587</v>
      </c>
      <c r="V206" s="104" t="s">
        <v>2588</v>
      </c>
      <c r="W206" s="104" t="s">
        <v>2589</v>
      </c>
      <c r="X206" s="105" t="s">
        <v>2590</v>
      </c>
      <c r="Y206" s="105" t="s">
        <v>2746</v>
      </c>
      <c r="Z206" s="280">
        <f t="shared" si="51"/>
        <v>6.666666666666667</v>
      </c>
      <c r="AA206" s="42">
        <v>8</v>
      </c>
      <c r="AB206" s="70">
        <v>2</v>
      </c>
      <c r="AC206" s="70"/>
      <c r="AD206" s="132">
        <v>30</v>
      </c>
      <c r="AE206" s="152">
        <v>1</v>
      </c>
      <c r="AF206" s="156"/>
      <c r="AG206" s="159"/>
      <c r="AH206" s="137"/>
      <c r="AI206" s="136">
        <v>1</v>
      </c>
      <c r="AJ206" s="136"/>
      <c r="AK206" s="136"/>
      <c r="AL206" s="140"/>
      <c r="AM206" s="144"/>
      <c r="AN206" s="144"/>
      <c r="AO206" s="136">
        <v>1</v>
      </c>
      <c r="AP206" s="144"/>
      <c r="AQ206" s="2" t="str">
        <f t="shared" si="52"/>
        <v>http://www.aubertrain.com/shop/img-put/prod/104/530-13-01.jpg</v>
      </c>
      <c r="AR206" s="2" t="str">
        <f t="shared" si="53"/>
        <v/>
      </c>
      <c r="AS206" s="2" t="str">
        <f t="shared" si="54"/>
        <v/>
      </c>
      <c r="AT206" s="2" t="str">
        <f t="shared" si="55"/>
        <v/>
      </c>
      <c r="AU206" s="2" t="str">
        <f t="shared" si="56"/>
        <v/>
      </c>
      <c r="AV206" s="2" t="str">
        <f t="shared" si="57"/>
        <v/>
      </c>
      <c r="AW206" s="183" t="str">
        <f t="shared" si="59"/>
        <v>http://www.aubertrain.com/shop/img-put/prod/104/530-13-01.jpg</v>
      </c>
      <c r="AX206" s="183" t="str">
        <f t="shared" si="58"/>
        <v>AFFICHES,10,USA</v>
      </c>
    </row>
    <row r="207" spans="1:50" ht="68" customHeight="1">
      <c r="A207" s="1">
        <v>206</v>
      </c>
      <c r="B207" s="99"/>
      <c r="C207" s="289">
        <v>104</v>
      </c>
      <c r="D207" s="290">
        <v>10</v>
      </c>
      <c r="E207" s="291" t="s">
        <v>3510</v>
      </c>
      <c r="F207" s="171" t="str">
        <f t="shared" si="45"/>
        <v>1041002</v>
      </c>
      <c r="G207" s="171" t="str">
        <f t="shared" si="46"/>
        <v>AFFICHES</v>
      </c>
      <c r="H207" s="171" t="str">
        <f t="shared" si="47"/>
        <v>10</v>
      </c>
      <c r="I207" s="171" t="str">
        <f t="shared" si="48"/>
        <v>USA</v>
      </c>
      <c r="J207" s="171">
        <f t="shared" si="49"/>
        <v>0</v>
      </c>
      <c r="K207" s="31">
        <f t="shared" si="50"/>
        <v>0</v>
      </c>
      <c r="L207" s="192" t="s">
        <v>3499</v>
      </c>
      <c r="M207" s="88"/>
      <c r="N207" s="88"/>
      <c r="O207" s="88"/>
      <c r="P207" s="88"/>
      <c r="Q207" s="88"/>
      <c r="R207" s="100" t="s">
        <v>2481</v>
      </c>
      <c r="S207" s="21">
        <v>1</v>
      </c>
      <c r="T207" s="104" t="s">
        <v>2485</v>
      </c>
      <c r="U207" s="93" t="s">
        <v>2586</v>
      </c>
      <c r="V207" s="104" t="s">
        <v>2511</v>
      </c>
      <c r="W207" s="104" t="s">
        <v>2511</v>
      </c>
      <c r="X207" s="106" t="s">
        <v>2591</v>
      </c>
      <c r="Y207" s="106" t="s">
        <v>2592</v>
      </c>
      <c r="Z207" s="280">
        <f t="shared" si="51"/>
        <v>8.3333333333333339</v>
      </c>
      <c r="AA207" s="42">
        <v>10</v>
      </c>
      <c r="AB207" s="70">
        <v>3</v>
      </c>
      <c r="AC207" s="70"/>
      <c r="AD207" s="132">
        <v>30</v>
      </c>
      <c r="AE207" s="152">
        <v>1</v>
      </c>
      <c r="AF207" s="156"/>
      <c r="AG207" s="159"/>
      <c r="AH207" s="137"/>
      <c r="AI207" s="136">
        <v>1</v>
      </c>
      <c r="AJ207" s="136"/>
      <c r="AK207" s="136"/>
      <c r="AL207" s="140"/>
      <c r="AM207" s="144"/>
      <c r="AN207" s="144"/>
      <c r="AO207" s="136">
        <v>1</v>
      </c>
      <c r="AP207" s="144"/>
      <c r="AQ207" s="2" t="str">
        <f t="shared" si="52"/>
        <v>http://www.aubertrain.com/shop/img-put/prod/104/530-14-01.jpg</v>
      </c>
      <c r="AR207" s="2" t="str">
        <f t="shared" si="53"/>
        <v/>
      </c>
      <c r="AS207" s="2" t="str">
        <f t="shared" si="54"/>
        <v/>
      </c>
      <c r="AT207" s="2" t="str">
        <f t="shared" si="55"/>
        <v/>
      </c>
      <c r="AU207" s="2" t="str">
        <f t="shared" si="56"/>
        <v/>
      </c>
      <c r="AV207" s="2" t="str">
        <f t="shared" si="57"/>
        <v/>
      </c>
      <c r="AW207" s="183" t="str">
        <f t="shared" si="59"/>
        <v>http://www.aubertrain.com/shop/img-put/prod/104/530-14-01.jpg</v>
      </c>
      <c r="AX207" s="183" t="str">
        <f t="shared" si="58"/>
        <v>AFFICHES,10,USA</v>
      </c>
    </row>
    <row r="208" spans="1:50" ht="68" customHeight="1">
      <c r="A208" s="2">
        <v>207</v>
      </c>
      <c r="B208" s="99"/>
      <c r="C208" s="289">
        <v>104</v>
      </c>
      <c r="D208" s="290">
        <v>10</v>
      </c>
      <c r="E208" s="291" t="s">
        <v>3510</v>
      </c>
      <c r="F208" s="171" t="str">
        <f t="shared" si="45"/>
        <v>1041002</v>
      </c>
      <c r="G208" s="171" t="str">
        <f t="shared" si="46"/>
        <v>AFFICHES</v>
      </c>
      <c r="H208" s="171" t="str">
        <f t="shared" si="47"/>
        <v>10</v>
      </c>
      <c r="I208" s="171" t="str">
        <f t="shared" si="48"/>
        <v>USA</v>
      </c>
      <c r="J208" s="171">
        <f t="shared" si="49"/>
        <v>0</v>
      </c>
      <c r="K208" s="31">
        <f t="shared" si="50"/>
        <v>0</v>
      </c>
      <c r="L208" s="192" t="s">
        <v>3499</v>
      </c>
      <c r="M208" s="88"/>
      <c r="N208" s="88"/>
      <c r="O208" s="88"/>
      <c r="P208" s="88"/>
      <c r="Q208" s="88"/>
      <c r="R208" s="100" t="s">
        <v>3308</v>
      </c>
      <c r="S208" s="21">
        <v>1</v>
      </c>
      <c r="T208" s="104" t="s">
        <v>3309</v>
      </c>
      <c r="U208" s="104" t="s">
        <v>3310</v>
      </c>
      <c r="V208" s="104" t="s">
        <v>3312</v>
      </c>
      <c r="W208" s="109" t="s">
        <v>3311</v>
      </c>
      <c r="X208" s="106">
        <v>122</v>
      </c>
      <c r="Y208" s="106"/>
      <c r="Z208" s="280">
        <f t="shared" si="51"/>
        <v>8.3333333333333339</v>
      </c>
      <c r="AA208" s="42">
        <v>10</v>
      </c>
      <c r="AB208" s="70">
        <v>3</v>
      </c>
      <c r="AC208" s="70"/>
      <c r="AD208" s="132"/>
      <c r="AE208" s="152">
        <v>1</v>
      </c>
      <c r="AF208" s="156"/>
      <c r="AG208" s="159"/>
      <c r="AH208" s="137"/>
      <c r="AI208" s="136">
        <v>1</v>
      </c>
      <c r="AJ208" s="136"/>
      <c r="AK208" s="136"/>
      <c r="AL208" s="140"/>
      <c r="AM208" s="144"/>
      <c r="AN208" s="144"/>
      <c r="AO208" s="136">
        <v>1</v>
      </c>
      <c r="AP208" s="144"/>
      <c r="AQ208" s="2" t="str">
        <f t="shared" si="52"/>
        <v>http://www.aubertrain.com/shop/img-put/prod/104/530-15-01.jpg</v>
      </c>
      <c r="AR208" s="2" t="str">
        <f t="shared" si="53"/>
        <v/>
      </c>
      <c r="AS208" s="2" t="str">
        <f t="shared" si="54"/>
        <v/>
      </c>
      <c r="AT208" s="2" t="str">
        <f t="shared" si="55"/>
        <v/>
      </c>
      <c r="AU208" s="2" t="str">
        <f t="shared" si="56"/>
        <v/>
      </c>
      <c r="AV208" s="2" t="str">
        <f t="shared" si="57"/>
        <v/>
      </c>
      <c r="AW208" s="183" t="str">
        <f t="shared" si="59"/>
        <v>http://www.aubertrain.com/shop/img-put/prod/104/530-15-01.jpg</v>
      </c>
      <c r="AX208" s="183" t="str">
        <f t="shared" si="58"/>
        <v>AFFICHES,10,USA</v>
      </c>
    </row>
    <row r="209" spans="1:50" ht="68" customHeight="1">
      <c r="A209" s="1">
        <v>208</v>
      </c>
      <c r="B209" s="73">
        <v>540</v>
      </c>
      <c r="C209" s="289">
        <v>104</v>
      </c>
      <c r="D209" s="290">
        <v>10</v>
      </c>
      <c r="E209" s="291" t="s">
        <v>3499</v>
      </c>
      <c r="F209" s="171" t="str">
        <f t="shared" si="45"/>
        <v>1041001</v>
      </c>
      <c r="G209" s="171" t="str">
        <f t="shared" si="46"/>
        <v>AFFICHES</v>
      </c>
      <c r="H209" s="171" t="str">
        <f t="shared" si="47"/>
        <v>10</v>
      </c>
      <c r="I209" s="171" t="str">
        <f t="shared" si="48"/>
        <v>USA</v>
      </c>
      <c r="J209" s="171">
        <f t="shared" si="49"/>
        <v>0</v>
      </c>
      <c r="K209" s="31">
        <f t="shared" si="50"/>
        <v>0</v>
      </c>
      <c r="L209" s="192" t="s">
        <v>3499</v>
      </c>
      <c r="M209" s="88"/>
      <c r="N209" s="88"/>
      <c r="O209" s="88"/>
      <c r="P209" s="88"/>
      <c r="Q209" s="88"/>
      <c r="R209" s="100" t="s">
        <v>2358</v>
      </c>
      <c r="S209" s="21">
        <v>1</v>
      </c>
      <c r="T209" s="103" t="s">
        <v>2388</v>
      </c>
      <c r="U209" s="93" t="s">
        <v>2419</v>
      </c>
      <c r="V209" s="107" t="s">
        <v>2530</v>
      </c>
      <c r="W209" s="93" t="s">
        <v>2527</v>
      </c>
      <c r="X209" s="11" t="s">
        <v>2532</v>
      </c>
      <c r="Y209" s="11" t="s">
        <v>2418</v>
      </c>
      <c r="Z209" s="280">
        <f t="shared" si="51"/>
        <v>11.666666666666668</v>
      </c>
      <c r="AA209" s="42">
        <v>14</v>
      </c>
      <c r="AB209" s="70">
        <v>4</v>
      </c>
      <c r="AC209" s="70"/>
      <c r="AD209" s="128">
        <v>20</v>
      </c>
      <c r="AE209" s="152">
        <v>1</v>
      </c>
      <c r="AF209" s="156"/>
      <c r="AG209" s="159"/>
      <c r="AH209" s="137"/>
      <c r="AI209" s="136">
        <v>1</v>
      </c>
      <c r="AJ209" s="136"/>
      <c r="AK209" s="136"/>
      <c r="AL209" s="140"/>
      <c r="AM209" s="144"/>
      <c r="AN209" s="144"/>
      <c r="AO209" s="136">
        <v>1</v>
      </c>
      <c r="AP209" s="144"/>
      <c r="AQ209" s="2" t="str">
        <f t="shared" si="52"/>
        <v>http://www.aubertrain.com/shop/img-put/prod/104/540-01-01.jpg</v>
      </c>
      <c r="AR209" s="2" t="str">
        <f t="shared" si="53"/>
        <v/>
      </c>
      <c r="AS209" s="2" t="str">
        <f t="shared" si="54"/>
        <v/>
      </c>
      <c r="AT209" s="2" t="str">
        <f t="shared" si="55"/>
        <v/>
      </c>
      <c r="AU209" s="2" t="str">
        <f t="shared" si="56"/>
        <v/>
      </c>
      <c r="AV209" s="2" t="str">
        <f t="shared" si="57"/>
        <v/>
      </c>
      <c r="AW209" s="183" t="str">
        <f t="shared" si="59"/>
        <v>http://www.aubertrain.com/shop/img-put/prod/104/540-01-01.jpg</v>
      </c>
      <c r="AX209" s="183" t="str">
        <f t="shared" si="58"/>
        <v>AFFICHES,10,USA</v>
      </c>
    </row>
    <row r="210" spans="1:50" ht="68" customHeight="1">
      <c r="A210" s="2">
        <v>209</v>
      </c>
      <c r="B210" s="99"/>
      <c r="C210" s="289">
        <v>104</v>
      </c>
      <c r="D210" s="290">
        <v>10</v>
      </c>
      <c r="E210" s="291" t="s">
        <v>3499</v>
      </c>
      <c r="F210" s="171" t="str">
        <f t="shared" si="45"/>
        <v>1041001</v>
      </c>
      <c r="G210" s="171" t="str">
        <f t="shared" si="46"/>
        <v>AFFICHES</v>
      </c>
      <c r="H210" s="171" t="str">
        <f t="shared" si="47"/>
        <v>10</v>
      </c>
      <c r="I210" s="171" t="str">
        <f t="shared" si="48"/>
        <v>USA</v>
      </c>
      <c r="J210" s="171">
        <f t="shared" si="49"/>
        <v>0</v>
      </c>
      <c r="K210" s="31">
        <f t="shared" si="50"/>
        <v>0</v>
      </c>
      <c r="L210" s="192" t="s">
        <v>3499</v>
      </c>
      <c r="M210" s="88"/>
      <c r="N210" s="88"/>
      <c r="O210" s="88"/>
      <c r="P210" s="88"/>
      <c r="Q210" s="88"/>
      <c r="R210" s="100" t="s">
        <v>2359</v>
      </c>
      <c r="S210" s="21">
        <v>1</v>
      </c>
      <c r="T210" s="103" t="s">
        <v>2389</v>
      </c>
      <c r="U210" s="93" t="s">
        <v>2497</v>
      </c>
      <c r="V210" s="103" t="s">
        <v>2529</v>
      </c>
      <c r="W210" s="93" t="s">
        <v>2531</v>
      </c>
      <c r="X210" s="11" t="s">
        <v>2536</v>
      </c>
      <c r="Y210" s="11" t="s">
        <v>2533</v>
      </c>
      <c r="Z210" s="280">
        <f t="shared" si="51"/>
        <v>11.666666666666668</v>
      </c>
      <c r="AA210" s="42">
        <v>14</v>
      </c>
      <c r="AB210" s="70">
        <v>4</v>
      </c>
      <c r="AC210" s="70"/>
      <c r="AD210" s="128">
        <v>20</v>
      </c>
      <c r="AE210" s="152">
        <v>1</v>
      </c>
      <c r="AF210" s="156"/>
      <c r="AG210" s="159"/>
      <c r="AH210" s="137"/>
      <c r="AI210" s="136">
        <v>1</v>
      </c>
      <c r="AJ210" s="136"/>
      <c r="AK210" s="136"/>
      <c r="AL210" s="140"/>
      <c r="AM210" s="144"/>
      <c r="AN210" s="144"/>
      <c r="AO210" s="136">
        <v>1</v>
      </c>
      <c r="AP210" s="144"/>
      <c r="AQ210" s="2" t="str">
        <f t="shared" si="52"/>
        <v>http://www.aubertrain.com/shop/img-put/prod/104/540-02-01.jpg</v>
      </c>
      <c r="AR210" s="2" t="str">
        <f t="shared" si="53"/>
        <v/>
      </c>
      <c r="AS210" s="2" t="str">
        <f t="shared" si="54"/>
        <v/>
      </c>
      <c r="AT210" s="2" t="str">
        <f t="shared" si="55"/>
        <v/>
      </c>
      <c r="AU210" s="2" t="str">
        <f t="shared" si="56"/>
        <v/>
      </c>
      <c r="AV210" s="2" t="str">
        <f t="shared" si="57"/>
        <v/>
      </c>
      <c r="AW210" s="183" t="str">
        <f t="shared" si="59"/>
        <v>http://www.aubertrain.com/shop/img-put/prod/104/540-02-01.jpg</v>
      </c>
      <c r="AX210" s="183" t="str">
        <f t="shared" si="58"/>
        <v>AFFICHES,10,USA</v>
      </c>
    </row>
    <row r="211" spans="1:50" s="2" customFormat="1" ht="68" customHeight="1">
      <c r="A211" s="1">
        <v>210</v>
      </c>
      <c r="B211" s="99"/>
      <c r="C211" s="289">
        <v>104</v>
      </c>
      <c r="D211" s="290">
        <v>10</v>
      </c>
      <c r="E211" s="291" t="s">
        <v>3499</v>
      </c>
      <c r="F211" s="171" t="str">
        <f t="shared" si="45"/>
        <v>1041001</v>
      </c>
      <c r="G211" s="171" t="str">
        <f t="shared" si="46"/>
        <v>AFFICHES</v>
      </c>
      <c r="H211" s="171" t="str">
        <f t="shared" si="47"/>
        <v>10</v>
      </c>
      <c r="I211" s="171" t="str">
        <f t="shared" si="48"/>
        <v>USA</v>
      </c>
      <c r="J211" s="171">
        <f t="shared" si="49"/>
        <v>0</v>
      </c>
      <c r="K211" s="31">
        <f t="shared" si="50"/>
        <v>0</v>
      </c>
      <c r="L211" s="192" t="s">
        <v>3499</v>
      </c>
      <c r="M211" s="88"/>
      <c r="N211" s="88"/>
      <c r="O211" s="88"/>
      <c r="P211" s="88"/>
      <c r="Q211" s="88"/>
      <c r="R211" s="100" t="s">
        <v>2360</v>
      </c>
      <c r="S211" s="21">
        <v>1</v>
      </c>
      <c r="T211" s="103" t="s">
        <v>2390</v>
      </c>
      <c r="U211" s="103" t="s">
        <v>2498</v>
      </c>
      <c r="V211" s="103" t="s">
        <v>2528</v>
      </c>
      <c r="W211" s="103" t="s">
        <v>2693</v>
      </c>
      <c r="X211" s="106" t="s">
        <v>2535</v>
      </c>
      <c r="Y211" s="106" t="s">
        <v>2534</v>
      </c>
      <c r="Z211" s="280">
        <f t="shared" si="51"/>
        <v>11.666666666666668</v>
      </c>
      <c r="AA211" s="42">
        <v>14</v>
      </c>
      <c r="AB211" s="70">
        <v>4</v>
      </c>
      <c r="AC211" s="70"/>
      <c r="AD211" s="128">
        <v>20</v>
      </c>
      <c r="AE211" s="152">
        <v>1</v>
      </c>
      <c r="AF211" s="156"/>
      <c r="AG211" s="159"/>
      <c r="AH211" s="137"/>
      <c r="AI211" s="136">
        <v>1</v>
      </c>
      <c r="AJ211" s="136"/>
      <c r="AK211" s="136"/>
      <c r="AL211" s="140"/>
      <c r="AM211" s="144"/>
      <c r="AN211" s="144"/>
      <c r="AO211" s="136">
        <v>1</v>
      </c>
      <c r="AP211" s="144"/>
      <c r="AQ211" s="2" t="str">
        <f t="shared" si="52"/>
        <v>http://www.aubertrain.com/shop/img-put/prod/104/540-03-01.jpg</v>
      </c>
      <c r="AR211" s="2" t="str">
        <f t="shared" si="53"/>
        <v/>
      </c>
      <c r="AS211" s="2" t="str">
        <f t="shared" si="54"/>
        <v/>
      </c>
      <c r="AT211" s="2" t="str">
        <f t="shared" si="55"/>
        <v/>
      </c>
      <c r="AU211" s="2" t="str">
        <f t="shared" si="56"/>
        <v/>
      </c>
      <c r="AV211" s="2" t="str">
        <f t="shared" si="57"/>
        <v/>
      </c>
      <c r="AW211" s="183" t="str">
        <f t="shared" si="59"/>
        <v>http://www.aubertrain.com/shop/img-put/prod/104/540-03-01.jpg</v>
      </c>
      <c r="AX211" s="183" t="str">
        <f t="shared" si="58"/>
        <v>AFFICHES,10,USA</v>
      </c>
    </row>
    <row r="212" spans="1:50" ht="68" customHeight="1">
      <c r="A212" s="2">
        <v>211</v>
      </c>
      <c r="B212" s="99"/>
      <c r="C212" s="289">
        <v>104</v>
      </c>
      <c r="D212" s="290">
        <v>10</v>
      </c>
      <c r="E212" s="291" t="s">
        <v>3499</v>
      </c>
      <c r="F212" s="171" t="str">
        <f t="shared" si="45"/>
        <v>1041001</v>
      </c>
      <c r="G212" s="171" t="str">
        <f t="shared" si="46"/>
        <v>AFFICHES</v>
      </c>
      <c r="H212" s="171" t="str">
        <f t="shared" si="47"/>
        <v>10</v>
      </c>
      <c r="I212" s="171" t="str">
        <f t="shared" si="48"/>
        <v>USA</v>
      </c>
      <c r="J212" s="171">
        <f t="shared" si="49"/>
        <v>0</v>
      </c>
      <c r="K212" s="31">
        <f t="shared" si="50"/>
        <v>0</v>
      </c>
      <c r="L212" s="192" t="s">
        <v>3499</v>
      </c>
      <c r="M212" s="88"/>
      <c r="N212" s="88"/>
      <c r="O212" s="88"/>
      <c r="P212" s="88"/>
      <c r="Q212" s="88"/>
      <c r="R212" s="100" t="s">
        <v>2361</v>
      </c>
      <c r="S212" s="21">
        <v>1</v>
      </c>
      <c r="T212" s="104" t="s">
        <v>2391</v>
      </c>
      <c r="U212" s="93" t="s">
        <v>2423</v>
      </c>
      <c r="V212" s="104" t="s">
        <v>2660</v>
      </c>
      <c r="W212" s="93" t="s">
        <v>2661</v>
      </c>
      <c r="X212" s="106" t="s">
        <v>2663</v>
      </c>
      <c r="Y212" s="106" t="s">
        <v>2662</v>
      </c>
      <c r="Z212" s="280">
        <f t="shared" si="51"/>
        <v>11.666666666666668</v>
      </c>
      <c r="AA212" s="42">
        <v>14</v>
      </c>
      <c r="AB212" s="70">
        <v>4</v>
      </c>
      <c r="AC212" s="70"/>
      <c r="AD212" s="128">
        <v>20</v>
      </c>
      <c r="AE212" s="152">
        <v>1</v>
      </c>
      <c r="AF212" s="156"/>
      <c r="AG212" s="159"/>
      <c r="AH212" s="137"/>
      <c r="AI212" s="136">
        <v>1</v>
      </c>
      <c r="AJ212" s="136"/>
      <c r="AK212" s="136"/>
      <c r="AL212" s="140"/>
      <c r="AM212" s="144"/>
      <c r="AN212" s="144"/>
      <c r="AO212" s="136">
        <v>1</v>
      </c>
      <c r="AP212" s="144"/>
      <c r="AQ212" s="2" t="str">
        <f t="shared" si="52"/>
        <v>http://www.aubertrain.com/shop/img-put/prod/104/540-04-01.jpg</v>
      </c>
      <c r="AR212" s="2" t="str">
        <f t="shared" si="53"/>
        <v/>
      </c>
      <c r="AS212" s="2" t="str">
        <f t="shared" si="54"/>
        <v/>
      </c>
      <c r="AT212" s="2" t="str">
        <f t="shared" si="55"/>
        <v/>
      </c>
      <c r="AU212" s="2" t="str">
        <f t="shared" si="56"/>
        <v/>
      </c>
      <c r="AV212" s="2" t="str">
        <f t="shared" si="57"/>
        <v/>
      </c>
      <c r="AW212" s="183" t="str">
        <f t="shared" si="59"/>
        <v>http://www.aubertrain.com/shop/img-put/prod/104/540-04-01.jpg</v>
      </c>
      <c r="AX212" s="183" t="str">
        <f t="shared" si="58"/>
        <v>AFFICHES,10,USA</v>
      </c>
    </row>
    <row r="213" spans="1:50" ht="68" customHeight="1">
      <c r="A213" s="1">
        <v>212</v>
      </c>
      <c r="B213" s="99"/>
      <c r="C213" s="289">
        <v>104</v>
      </c>
      <c r="D213" s="290">
        <v>10</v>
      </c>
      <c r="E213" s="291" t="s">
        <v>3499</v>
      </c>
      <c r="F213" s="171" t="str">
        <f t="shared" si="45"/>
        <v>1041001</v>
      </c>
      <c r="G213" s="171" t="str">
        <f t="shared" si="46"/>
        <v>AFFICHES</v>
      </c>
      <c r="H213" s="171" t="str">
        <f t="shared" si="47"/>
        <v>10</v>
      </c>
      <c r="I213" s="171" t="str">
        <f t="shared" si="48"/>
        <v>USA</v>
      </c>
      <c r="J213" s="171">
        <f t="shared" si="49"/>
        <v>0</v>
      </c>
      <c r="K213" s="31">
        <f t="shared" si="50"/>
        <v>0</v>
      </c>
      <c r="L213" s="192" t="s">
        <v>3499</v>
      </c>
      <c r="M213" s="88"/>
      <c r="N213" s="88"/>
      <c r="O213" s="88"/>
      <c r="P213" s="88"/>
      <c r="Q213" s="88"/>
      <c r="R213" s="100" t="s">
        <v>2362</v>
      </c>
      <c r="S213" s="21">
        <v>1</v>
      </c>
      <c r="T213" s="104" t="s">
        <v>2392</v>
      </c>
      <c r="U213" s="93" t="s">
        <v>2422</v>
      </c>
      <c r="V213" s="104" t="s">
        <v>2664</v>
      </c>
      <c r="W213" s="93" t="s">
        <v>2665</v>
      </c>
      <c r="X213" s="106" t="s">
        <v>2667</v>
      </c>
      <c r="Y213" s="106" t="s">
        <v>2666</v>
      </c>
      <c r="Z213" s="280">
        <f t="shared" si="51"/>
        <v>11.666666666666668</v>
      </c>
      <c r="AA213" s="42">
        <v>14</v>
      </c>
      <c r="AB213" s="70">
        <v>4</v>
      </c>
      <c r="AC213" s="70"/>
      <c r="AD213" s="128">
        <v>20</v>
      </c>
      <c r="AE213" s="152">
        <v>1</v>
      </c>
      <c r="AF213" s="156"/>
      <c r="AG213" s="159"/>
      <c r="AH213" s="137"/>
      <c r="AI213" s="136">
        <v>1</v>
      </c>
      <c r="AJ213" s="136"/>
      <c r="AK213" s="136"/>
      <c r="AL213" s="140"/>
      <c r="AM213" s="144"/>
      <c r="AN213" s="144"/>
      <c r="AO213" s="136">
        <v>1</v>
      </c>
      <c r="AP213" s="144"/>
      <c r="AQ213" s="2" t="str">
        <f t="shared" si="52"/>
        <v>http://www.aubertrain.com/shop/img-put/prod/104/540-05-01.jpg</v>
      </c>
      <c r="AR213" s="2" t="str">
        <f t="shared" si="53"/>
        <v/>
      </c>
      <c r="AS213" s="2" t="str">
        <f t="shared" si="54"/>
        <v/>
      </c>
      <c r="AT213" s="2" t="str">
        <f t="shared" si="55"/>
        <v/>
      </c>
      <c r="AU213" s="2" t="str">
        <f t="shared" si="56"/>
        <v/>
      </c>
      <c r="AV213" s="2" t="str">
        <f t="shared" si="57"/>
        <v/>
      </c>
      <c r="AW213" s="183" t="str">
        <f t="shared" si="59"/>
        <v>http://www.aubertrain.com/shop/img-put/prod/104/540-05-01.jpg</v>
      </c>
      <c r="AX213" s="183" t="str">
        <f t="shared" si="58"/>
        <v>AFFICHES,10,USA</v>
      </c>
    </row>
    <row r="214" spans="1:50" ht="68" customHeight="1">
      <c r="A214" s="2">
        <v>213</v>
      </c>
      <c r="B214" s="99"/>
      <c r="C214" s="289">
        <v>104</v>
      </c>
      <c r="D214" s="290">
        <v>10</v>
      </c>
      <c r="E214" s="291" t="s">
        <v>3499</v>
      </c>
      <c r="F214" s="171" t="str">
        <f t="shared" si="45"/>
        <v>1041001</v>
      </c>
      <c r="G214" s="171" t="str">
        <f t="shared" si="46"/>
        <v>AFFICHES</v>
      </c>
      <c r="H214" s="171" t="str">
        <f t="shared" si="47"/>
        <v>10</v>
      </c>
      <c r="I214" s="171" t="str">
        <f t="shared" si="48"/>
        <v>USA</v>
      </c>
      <c r="J214" s="171">
        <f t="shared" si="49"/>
        <v>0</v>
      </c>
      <c r="K214" s="31">
        <f t="shared" si="50"/>
        <v>0</v>
      </c>
      <c r="L214" s="192" t="s">
        <v>3499</v>
      </c>
      <c r="M214" s="88"/>
      <c r="N214" s="88"/>
      <c r="O214" s="88"/>
      <c r="P214" s="88"/>
      <c r="Q214" s="88"/>
      <c r="R214" s="100" t="s">
        <v>2363</v>
      </c>
      <c r="S214" s="21">
        <v>1</v>
      </c>
      <c r="T214" s="104" t="s">
        <v>2393</v>
      </c>
      <c r="U214" s="93" t="s">
        <v>2421</v>
      </c>
      <c r="V214" s="104" t="s">
        <v>2668</v>
      </c>
      <c r="W214" s="93" t="s">
        <v>2669</v>
      </c>
      <c r="X214" s="11" t="s">
        <v>2670</v>
      </c>
      <c r="Y214" s="11" t="s">
        <v>2671</v>
      </c>
      <c r="Z214" s="280">
        <f t="shared" si="51"/>
        <v>11.666666666666668</v>
      </c>
      <c r="AA214" s="42">
        <v>14</v>
      </c>
      <c r="AB214" s="70">
        <v>4</v>
      </c>
      <c r="AC214" s="70"/>
      <c r="AD214" s="128">
        <v>20</v>
      </c>
      <c r="AE214" s="152">
        <v>1</v>
      </c>
      <c r="AF214" s="156"/>
      <c r="AG214" s="159"/>
      <c r="AH214" s="137"/>
      <c r="AI214" s="136">
        <v>1</v>
      </c>
      <c r="AJ214" s="136"/>
      <c r="AK214" s="136"/>
      <c r="AL214" s="140"/>
      <c r="AM214" s="144"/>
      <c r="AN214" s="144"/>
      <c r="AO214" s="136">
        <v>1</v>
      </c>
      <c r="AP214" s="144"/>
      <c r="AQ214" s="2" t="str">
        <f t="shared" si="52"/>
        <v>http://www.aubertrain.com/shop/img-put/prod/104/540-06-01.jpg</v>
      </c>
      <c r="AR214" s="2" t="str">
        <f t="shared" si="53"/>
        <v/>
      </c>
      <c r="AS214" s="2" t="str">
        <f t="shared" si="54"/>
        <v/>
      </c>
      <c r="AT214" s="2" t="str">
        <f t="shared" si="55"/>
        <v/>
      </c>
      <c r="AU214" s="2" t="str">
        <f t="shared" si="56"/>
        <v/>
      </c>
      <c r="AV214" s="2" t="str">
        <f t="shared" si="57"/>
        <v/>
      </c>
      <c r="AW214" s="183" t="str">
        <f t="shared" si="59"/>
        <v>http://www.aubertrain.com/shop/img-put/prod/104/540-06-01.jpg</v>
      </c>
      <c r="AX214" s="183" t="str">
        <f t="shared" si="58"/>
        <v>AFFICHES,10,USA</v>
      </c>
    </row>
    <row r="215" spans="1:50" ht="68" customHeight="1">
      <c r="A215" s="1">
        <v>214</v>
      </c>
      <c r="B215" s="99"/>
      <c r="C215" s="289">
        <v>104</v>
      </c>
      <c r="D215" s="290">
        <v>10</v>
      </c>
      <c r="E215" s="291" t="s">
        <v>3499</v>
      </c>
      <c r="F215" s="171" t="str">
        <f t="shared" si="45"/>
        <v>1041001</v>
      </c>
      <c r="G215" s="171" t="str">
        <f t="shared" si="46"/>
        <v>AFFICHES</v>
      </c>
      <c r="H215" s="171" t="str">
        <f t="shared" si="47"/>
        <v>10</v>
      </c>
      <c r="I215" s="171" t="str">
        <f t="shared" si="48"/>
        <v>USA</v>
      </c>
      <c r="J215" s="171">
        <f t="shared" si="49"/>
        <v>0</v>
      </c>
      <c r="K215" s="31">
        <f t="shared" si="50"/>
        <v>0</v>
      </c>
      <c r="L215" s="192" t="s">
        <v>3499</v>
      </c>
      <c r="M215" s="88"/>
      <c r="N215" s="88"/>
      <c r="O215" s="88"/>
      <c r="P215" s="88"/>
      <c r="Q215" s="88"/>
      <c r="R215" s="100" t="s">
        <v>2364</v>
      </c>
      <c r="S215" s="21">
        <v>1</v>
      </c>
      <c r="T215" s="104" t="s">
        <v>2394</v>
      </c>
      <c r="U215" s="16" t="s">
        <v>2420</v>
      </c>
      <c r="V215" s="104" t="s">
        <v>2672</v>
      </c>
      <c r="W215" s="16" t="s">
        <v>2673</v>
      </c>
      <c r="X215" s="11" t="s">
        <v>2674</v>
      </c>
      <c r="Y215" s="11" t="s">
        <v>2675</v>
      </c>
      <c r="Z215" s="280">
        <f t="shared" si="51"/>
        <v>11.666666666666668</v>
      </c>
      <c r="AA215" s="42">
        <v>14</v>
      </c>
      <c r="AB215" s="70">
        <v>4</v>
      </c>
      <c r="AC215" s="70"/>
      <c r="AD215" s="128">
        <v>20</v>
      </c>
      <c r="AE215" s="152">
        <v>1</v>
      </c>
      <c r="AF215" s="156"/>
      <c r="AG215" s="159"/>
      <c r="AH215" s="137"/>
      <c r="AI215" s="136">
        <v>1</v>
      </c>
      <c r="AJ215" s="136"/>
      <c r="AK215" s="136"/>
      <c r="AL215" s="140"/>
      <c r="AM215" s="144"/>
      <c r="AN215" s="144"/>
      <c r="AO215" s="136">
        <v>1</v>
      </c>
      <c r="AP215" s="144"/>
      <c r="AQ215" s="2" t="str">
        <f t="shared" si="52"/>
        <v>http://www.aubertrain.com/shop/img-put/prod/104/540-07-01.jpg</v>
      </c>
      <c r="AR215" s="2" t="str">
        <f t="shared" si="53"/>
        <v/>
      </c>
      <c r="AS215" s="2" t="str">
        <f t="shared" si="54"/>
        <v/>
      </c>
      <c r="AT215" s="2" t="str">
        <f t="shared" si="55"/>
        <v/>
      </c>
      <c r="AU215" s="2" t="str">
        <f t="shared" si="56"/>
        <v/>
      </c>
      <c r="AV215" s="2" t="str">
        <f t="shared" si="57"/>
        <v/>
      </c>
      <c r="AW215" s="183" t="str">
        <f t="shared" si="59"/>
        <v>http://www.aubertrain.com/shop/img-put/prod/104/540-07-01.jpg</v>
      </c>
      <c r="AX215" s="183" t="str">
        <f t="shared" si="58"/>
        <v>AFFICHES,10,USA</v>
      </c>
    </row>
    <row r="216" spans="1:50" ht="68" customHeight="1">
      <c r="A216" s="2">
        <v>215</v>
      </c>
      <c r="B216" s="99"/>
      <c r="C216" s="289">
        <v>104</v>
      </c>
      <c r="D216" s="290">
        <v>10</v>
      </c>
      <c r="E216" s="291" t="s">
        <v>3499</v>
      </c>
      <c r="F216" s="171" t="str">
        <f t="shared" si="45"/>
        <v>1041001</v>
      </c>
      <c r="G216" s="171" t="str">
        <f t="shared" si="46"/>
        <v>AFFICHES</v>
      </c>
      <c r="H216" s="171" t="str">
        <f t="shared" si="47"/>
        <v>10</v>
      </c>
      <c r="I216" s="171" t="str">
        <f t="shared" si="48"/>
        <v>USA</v>
      </c>
      <c r="J216" s="171">
        <f t="shared" si="49"/>
        <v>0</v>
      </c>
      <c r="K216" s="31">
        <f t="shared" si="50"/>
        <v>0</v>
      </c>
      <c r="L216" s="192" t="s">
        <v>3499</v>
      </c>
      <c r="M216" s="88"/>
      <c r="N216" s="88"/>
      <c r="O216" s="88"/>
      <c r="P216" s="88"/>
      <c r="Q216" s="88"/>
      <c r="R216" s="100" t="s">
        <v>2365</v>
      </c>
      <c r="S216" s="21">
        <v>1</v>
      </c>
      <c r="T216" s="112" t="s">
        <v>2691</v>
      </c>
      <c r="U216" s="16" t="s">
        <v>2699</v>
      </c>
      <c r="V216" s="112" t="s">
        <v>2685</v>
      </c>
      <c r="W216" s="16" t="s">
        <v>2700</v>
      </c>
      <c r="X216" s="106" t="s">
        <v>2709</v>
      </c>
      <c r="Y216" s="106" t="s">
        <v>2710</v>
      </c>
      <c r="Z216" s="280">
        <f t="shared" si="51"/>
        <v>11.666666666666668</v>
      </c>
      <c r="AA216" s="42">
        <v>14</v>
      </c>
      <c r="AB216" s="70">
        <v>4</v>
      </c>
      <c r="AC216" s="70"/>
      <c r="AD216" s="128">
        <v>20</v>
      </c>
      <c r="AE216" s="152">
        <v>1</v>
      </c>
      <c r="AF216" s="156"/>
      <c r="AG216" s="159"/>
      <c r="AH216" s="137"/>
      <c r="AI216" s="136">
        <v>1</v>
      </c>
      <c r="AJ216" s="136"/>
      <c r="AK216" s="136"/>
      <c r="AL216" s="140"/>
      <c r="AM216" s="144"/>
      <c r="AN216" s="144"/>
      <c r="AO216" s="136">
        <v>1</v>
      </c>
      <c r="AP216" s="144"/>
      <c r="AQ216" s="2" t="str">
        <f t="shared" si="52"/>
        <v>http://www.aubertrain.com/shop/img-put/prod/104/540-08-01.jpg</v>
      </c>
      <c r="AR216" s="2" t="str">
        <f t="shared" si="53"/>
        <v/>
      </c>
      <c r="AS216" s="2" t="str">
        <f t="shared" si="54"/>
        <v/>
      </c>
      <c r="AT216" s="2" t="str">
        <f t="shared" si="55"/>
        <v/>
      </c>
      <c r="AU216" s="2" t="str">
        <f t="shared" si="56"/>
        <v/>
      </c>
      <c r="AV216" s="2" t="str">
        <f t="shared" si="57"/>
        <v/>
      </c>
      <c r="AW216" s="183" t="str">
        <f t="shared" si="59"/>
        <v>http://www.aubertrain.com/shop/img-put/prod/104/540-08-01.jpg</v>
      </c>
      <c r="AX216" s="183" t="str">
        <f t="shared" si="58"/>
        <v>AFFICHES,10,USA</v>
      </c>
    </row>
    <row r="217" spans="1:50" ht="68" customHeight="1">
      <c r="A217" s="1">
        <v>216</v>
      </c>
      <c r="B217" s="99"/>
      <c r="C217" s="289">
        <v>104</v>
      </c>
      <c r="D217" s="290">
        <v>10</v>
      </c>
      <c r="E217" s="291" t="s">
        <v>3499</v>
      </c>
      <c r="F217" s="171" t="str">
        <f t="shared" si="45"/>
        <v>1041001</v>
      </c>
      <c r="G217" s="171" t="str">
        <f t="shared" si="46"/>
        <v>AFFICHES</v>
      </c>
      <c r="H217" s="171" t="str">
        <f t="shared" si="47"/>
        <v>10</v>
      </c>
      <c r="I217" s="171" t="str">
        <f t="shared" si="48"/>
        <v>USA</v>
      </c>
      <c r="J217" s="171">
        <f t="shared" si="49"/>
        <v>0</v>
      </c>
      <c r="K217" s="31">
        <f t="shared" si="50"/>
        <v>0</v>
      </c>
      <c r="L217" s="192" t="s">
        <v>3499</v>
      </c>
      <c r="M217" s="88"/>
      <c r="N217" s="88"/>
      <c r="O217" s="88"/>
      <c r="P217" s="88"/>
      <c r="Q217" s="88"/>
      <c r="R217" s="100" t="s">
        <v>2366</v>
      </c>
      <c r="S217" s="21">
        <v>1</v>
      </c>
      <c r="T217" s="112" t="s">
        <v>2680</v>
      </c>
      <c r="U217" s="16" t="s">
        <v>2698</v>
      </c>
      <c r="V217" s="112" t="s">
        <v>2686</v>
      </c>
      <c r="W217" s="16" t="s">
        <v>2694</v>
      </c>
      <c r="X217" s="105" t="s">
        <v>2704</v>
      </c>
      <c r="Y217" s="105" t="s">
        <v>2705</v>
      </c>
      <c r="Z217" s="280">
        <f t="shared" si="51"/>
        <v>11.666666666666668</v>
      </c>
      <c r="AA217" s="42">
        <v>14</v>
      </c>
      <c r="AB217" s="70">
        <v>4</v>
      </c>
      <c r="AC217" s="70"/>
      <c r="AD217" s="128">
        <v>20</v>
      </c>
      <c r="AE217" s="152">
        <v>1</v>
      </c>
      <c r="AF217" s="156"/>
      <c r="AG217" s="159"/>
      <c r="AH217" s="137"/>
      <c r="AI217" s="136">
        <v>1</v>
      </c>
      <c r="AJ217" s="136"/>
      <c r="AK217" s="136"/>
      <c r="AL217" s="140"/>
      <c r="AM217" s="144"/>
      <c r="AN217" s="144"/>
      <c r="AO217" s="136">
        <v>1</v>
      </c>
      <c r="AP217" s="144"/>
      <c r="AQ217" s="2" t="str">
        <f t="shared" si="52"/>
        <v>http://www.aubertrain.com/shop/img-put/prod/104/540-09-01.jpg</v>
      </c>
      <c r="AR217" s="2" t="str">
        <f t="shared" si="53"/>
        <v/>
      </c>
      <c r="AS217" s="2" t="str">
        <f t="shared" si="54"/>
        <v/>
      </c>
      <c r="AT217" s="2" t="str">
        <f t="shared" si="55"/>
        <v/>
      </c>
      <c r="AU217" s="2" t="str">
        <f t="shared" si="56"/>
        <v/>
      </c>
      <c r="AV217" s="2" t="str">
        <f t="shared" si="57"/>
        <v/>
      </c>
      <c r="AW217" s="183" t="str">
        <f t="shared" si="59"/>
        <v>http://www.aubertrain.com/shop/img-put/prod/104/540-09-01.jpg</v>
      </c>
      <c r="AX217" s="183" t="str">
        <f t="shared" si="58"/>
        <v>AFFICHES,10,USA</v>
      </c>
    </row>
    <row r="218" spans="1:50" ht="68" customHeight="1">
      <c r="A218" s="2">
        <v>217</v>
      </c>
      <c r="B218" s="99"/>
      <c r="C218" s="289">
        <v>104</v>
      </c>
      <c r="D218" s="290">
        <v>10</v>
      </c>
      <c r="E218" s="291" t="s">
        <v>3499</v>
      </c>
      <c r="F218" s="171" t="str">
        <f t="shared" si="45"/>
        <v>1041001</v>
      </c>
      <c r="G218" s="171" t="str">
        <f t="shared" si="46"/>
        <v>AFFICHES</v>
      </c>
      <c r="H218" s="171" t="str">
        <f t="shared" si="47"/>
        <v>10</v>
      </c>
      <c r="I218" s="171" t="str">
        <f t="shared" si="48"/>
        <v>USA</v>
      </c>
      <c r="J218" s="171">
        <f t="shared" si="49"/>
        <v>0</v>
      </c>
      <c r="K218" s="31">
        <f t="shared" si="50"/>
        <v>0</v>
      </c>
      <c r="L218" s="192" t="s">
        <v>3499</v>
      </c>
      <c r="M218" s="88"/>
      <c r="N218" s="88"/>
      <c r="O218" s="88"/>
      <c r="P218" s="88"/>
      <c r="Q218" s="88"/>
      <c r="R218" s="100" t="s">
        <v>2367</v>
      </c>
      <c r="S218" s="21">
        <v>1</v>
      </c>
      <c r="T218" s="112" t="s">
        <v>2681</v>
      </c>
      <c r="U218" s="93" t="s">
        <v>2504</v>
      </c>
      <c r="V218" s="112" t="s">
        <v>2687</v>
      </c>
      <c r="W218" s="93" t="s">
        <v>2716</v>
      </c>
      <c r="X218" s="102" t="s">
        <v>2715</v>
      </c>
      <c r="Y218" s="102" t="s">
        <v>2714</v>
      </c>
      <c r="Z218" s="280">
        <f t="shared" si="51"/>
        <v>11.666666666666668</v>
      </c>
      <c r="AA218" s="42">
        <v>14</v>
      </c>
      <c r="AB218" s="70">
        <v>4</v>
      </c>
      <c r="AC218" s="70"/>
      <c r="AD218" s="128">
        <v>20</v>
      </c>
      <c r="AE218" s="152">
        <v>1</v>
      </c>
      <c r="AF218" s="156"/>
      <c r="AG218" s="159"/>
      <c r="AH218" s="137"/>
      <c r="AI218" s="136">
        <v>1</v>
      </c>
      <c r="AJ218" s="136"/>
      <c r="AK218" s="136"/>
      <c r="AL218" s="140"/>
      <c r="AM218" s="144"/>
      <c r="AN218" s="144"/>
      <c r="AO218" s="136">
        <v>1</v>
      </c>
      <c r="AP218" s="144"/>
      <c r="AQ218" s="2" t="str">
        <f t="shared" si="52"/>
        <v>http://www.aubertrain.com/shop/img-put/prod/104/540-10-01.jpg</v>
      </c>
      <c r="AR218" s="2" t="str">
        <f t="shared" si="53"/>
        <v/>
      </c>
      <c r="AS218" s="2" t="str">
        <f t="shared" si="54"/>
        <v/>
      </c>
      <c r="AT218" s="2" t="str">
        <f t="shared" si="55"/>
        <v/>
      </c>
      <c r="AU218" s="2" t="str">
        <f t="shared" si="56"/>
        <v/>
      </c>
      <c r="AV218" s="2" t="str">
        <f t="shared" si="57"/>
        <v/>
      </c>
      <c r="AW218" s="183" t="str">
        <f t="shared" si="59"/>
        <v>http://www.aubertrain.com/shop/img-put/prod/104/540-10-01.jpg</v>
      </c>
      <c r="AX218" s="183" t="str">
        <f t="shared" si="58"/>
        <v>AFFICHES,10,USA</v>
      </c>
    </row>
    <row r="219" spans="1:50" ht="68" customHeight="1">
      <c r="A219" s="1">
        <v>218</v>
      </c>
      <c r="B219" s="99"/>
      <c r="C219" s="289">
        <v>104</v>
      </c>
      <c r="D219" s="290">
        <v>10</v>
      </c>
      <c r="E219" s="291" t="s">
        <v>3499</v>
      </c>
      <c r="F219" s="171" t="str">
        <f t="shared" si="45"/>
        <v>1041001</v>
      </c>
      <c r="G219" s="171" t="str">
        <f t="shared" si="46"/>
        <v>AFFICHES</v>
      </c>
      <c r="H219" s="171" t="str">
        <f t="shared" si="47"/>
        <v>10</v>
      </c>
      <c r="I219" s="171" t="str">
        <f t="shared" si="48"/>
        <v>USA</v>
      </c>
      <c r="J219" s="171">
        <f t="shared" si="49"/>
        <v>0</v>
      </c>
      <c r="K219" s="31">
        <f t="shared" si="50"/>
        <v>0</v>
      </c>
      <c r="L219" s="192" t="s">
        <v>3499</v>
      </c>
      <c r="M219" s="88"/>
      <c r="N219" s="88"/>
      <c r="O219" s="88"/>
      <c r="P219" s="88"/>
      <c r="Q219" s="88"/>
      <c r="R219" s="100" t="s">
        <v>2676</v>
      </c>
      <c r="S219" s="21">
        <v>1</v>
      </c>
      <c r="T219" s="112" t="s">
        <v>2682</v>
      </c>
      <c r="U219" s="16" t="s">
        <v>2701</v>
      </c>
      <c r="V219" s="112" t="s">
        <v>2688</v>
      </c>
      <c r="W219" s="16" t="s">
        <v>2702</v>
      </c>
      <c r="X219" s="105" t="s">
        <v>2732</v>
      </c>
      <c r="Y219" s="105" t="s">
        <v>2731</v>
      </c>
      <c r="Z219" s="280">
        <f t="shared" si="51"/>
        <v>8.3333333333333339</v>
      </c>
      <c r="AA219" s="42">
        <v>10</v>
      </c>
      <c r="AB219" s="70">
        <v>3</v>
      </c>
      <c r="AC219" s="70"/>
      <c r="AD219" s="128">
        <v>20</v>
      </c>
      <c r="AE219" s="152">
        <v>1</v>
      </c>
      <c r="AF219" s="156"/>
      <c r="AG219" s="159"/>
      <c r="AH219" s="137"/>
      <c r="AI219" s="136">
        <v>1</v>
      </c>
      <c r="AJ219" s="136"/>
      <c r="AK219" s="136"/>
      <c r="AL219" s="140"/>
      <c r="AM219" s="144"/>
      <c r="AN219" s="144"/>
      <c r="AO219" s="136">
        <v>1</v>
      </c>
      <c r="AP219" s="144"/>
      <c r="AQ219" s="2" t="str">
        <f t="shared" si="52"/>
        <v>http://www.aubertrain.com/shop/img-put/prod/104/540-11-01.jpg</v>
      </c>
      <c r="AR219" s="2" t="str">
        <f t="shared" si="53"/>
        <v/>
      </c>
      <c r="AS219" s="2" t="str">
        <f t="shared" si="54"/>
        <v/>
      </c>
      <c r="AT219" s="2" t="str">
        <f t="shared" si="55"/>
        <v/>
      </c>
      <c r="AU219" s="2" t="str">
        <f t="shared" si="56"/>
        <v/>
      </c>
      <c r="AV219" s="2" t="str">
        <f t="shared" si="57"/>
        <v/>
      </c>
      <c r="AW219" s="183" t="str">
        <f t="shared" si="59"/>
        <v>http://www.aubertrain.com/shop/img-put/prod/104/540-11-01.jpg</v>
      </c>
      <c r="AX219" s="183" t="str">
        <f t="shared" si="58"/>
        <v>AFFICHES,10,USA</v>
      </c>
    </row>
    <row r="220" spans="1:50" ht="68" customHeight="1">
      <c r="A220" s="2">
        <v>219</v>
      </c>
      <c r="B220" s="99"/>
      <c r="C220" s="289">
        <v>104</v>
      </c>
      <c r="D220" s="290">
        <v>10</v>
      </c>
      <c r="E220" s="291" t="s">
        <v>3499</v>
      </c>
      <c r="F220" s="171" t="str">
        <f t="shared" si="45"/>
        <v>1041001</v>
      </c>
      <c r="G220" s="171" t="str">
        <f t="shared" si="46"/>
        <v>AFFICHES</v>
      </c>
      <c r="H220" s="171" t="str">
        <f t="shared" si="47"/>
        <v>10</v>
      </c>
      <c r="I220" s="171" t="str">
        <f t="shared" si="48"/>
        <v>USA</v>
      </c>
      <c r="J220" s="171">
        <f t="shared" si="49"/>
        <v>0</v>
      </c>
      <c r="K220" s="31">
        <f t="shared" si="50"/>
        <v>0</v>
      </c>
      <c r="L220" s="192" t="s">
        <v>3499</v>
      </c>
      <c r="M220" s="88"/>
      <c r="N220" s="88"/>
      <c r="O220" s="88"/>
      <c r="P220" s="88"/>
      <c r="Q220" s="88"/>
      <c r="R220" s="100" t="s">
        <v>2677</v>
      </c>
      <c r="S220" s="21">
        <v>1</v>
      </c>
      <c r="T220" s="112" t="s">
        <v>2683</v>
      </c>
      <c r="U220" s="16" t="s">
        <v>2703</v>
      </c>
      <c r="V220" s="112" t="s">
        <v>2738</v>
      </c>
      <c r="W220" s="16" t="s">
        <v>2737</v>
      </c>
      <c r="X220" s="102" t="s">
        <v>2735</v>
      </c>
      <c r="Y220" s="102" t="s">
        <v>2736</v>
      </c>
      <c r="Z220" s="280">
        <f t="shared" si="51"/>
        <v>6.666666666666667</v>
      </c>
      <c r="AA220" s="42">
        <v>8</v>
      </c>
      <c r="AB220" s="70">
        <v>2</v>
      </c>
      <c r="AC220" s="70"/>
      <c r="AD220" s="128">
        <v>20</v>
      </c>
      <c r="AE220" s="152">
        <v>1</v>
      </c>
      <c r="AF220" s="156"/>
      <c r="AG220" s="159"/>
      <c r="AH220" s="137"/>
      <c r="AI220" s="136">
        <v>1</v>
      </c>
      <c r="AJ220" s="136"/>
      <c r="AK220" s="136"/>
      <c r="AL220" s="140"/>
      <c r="AM220" s="144"/>
      <c r="AN220" s="144"/>
      <c r="AO220" s="136">
        <v>1</v>
      </c>
      <c r="AP220" s="144"/>
      <c r="AQ220" s="2" t="str">
        <f t="shared" si="52"/>
        <v>http://www.aubertrain.com/shop/img-put/prod/104/540-12-01.jpg</v>
      </c>
      <c r="AR220" s="2" t="str">
        <f t="shared" si="53"/>
        <v/>
      </c>
      <c r="AS220" s="2" t="str">
        <f t="shared" si="54"/>
        <v/>
      </c>
      <c r="AT220" s="2" t="str">
        <f t="shared" si="55"/>
        <v/>
      </c>
      <c r="AU220" s="2" t="str">
        <f t="shared" si="56"/>
        <v/>
      </c>
      <c r="AV220" s="2" t="str">
        <f t="shared" si="57"/>
        <v/>
      </c>
      <c r="AW220" s="183" t="str">
        <f t="shared" si="59"/>
        <v>http://www.aubertrain.com/shop/img-put/prod/104/540-12-01.jpg</v>
      </c>
      <c r="AX220" s="183" t="str">
        <f t="shared" si="58"/>
        <v>AFFICHES,10,USA</v>
      </c>
    </row>
    <row r="221" spans="1:50" ht="68" customHeight="1">
      <c r="A221" s="1">
        <v>220</v>
      </c>
      <c r="B221" s="99"/>
      <c r="C221" s="289">
        <v>104</v>
      </c>
      <c r="D221" s="290">
        <v>10</v>
      </c>
      <c r="E221" s="291" t="s">
        <v>3499</v>
      </c>
      <c r="F221" s="171" t="str">
        <f t="shared" si="45"/>
        <v>1041001</v>
      </c>
      <c r="G221" s="171" t="str">
        <f t="shared" si="46"/>
        <v>AFFICHES</v>
      </c>
      <c r="H221" s="171" t="str">
        <f t="shared" si="47"/>
        <v>10</v>
      </c>
      <c r="I221" s="171" t="str">
        <f t="shared" si="48"/>
        <v>USA</v>
      </c>
      <c r="J221" s="171">
        <f t="shared" si="49"/>
        <v>0</v>
      </c>
      <c r="K221" s="31">
        <f t="shared" si="50"/>
        <v>0</v>
      </c>
      <c r="L221" s="192" t="s">
        <v>3499</v>
      </c>
      <c r="M221" s="88"/>
      <c r="N221" s="88"/>
      <c r="O221" s="88"/>
      <c r="P221" s="88"/>
      <c r="Q221" s="88"/>
      <c r="R221" s="100" t="s">
        <v>2678</v>
      </c>
      <c r="S221" s="21">
        <v>1</v>
      </c>
      <c r="T221" s="112" t="s">
        <v>2692</v>
      </c>
      <c r="U221" s="16" t="s">
        <v>2708</v>
      </c>
      <c r="V221" s="112" t="s">
        <v>2689</v>
      </c>
      <c r="W221" s="16" t="s">
        <v>2711</v>
      </c>
      <c r="X221" s="106" t="s">
        <v>2713</v>
      </c>
      <c r="Y221" s="106" t="s">
        <v>2712</v>
      </c>
      <c r="Z221" s="280">
        <f t="shared" si="51"/>
        <v>11.666666666666668</v>
      </c>
      <c r="AA221" s="42">
        <v>14</v>
      </c>
      <c r="AB221" s="70">
        <v>4</v>
      </c>
      <c r="AC221" s="70"/>
      <c r="AD221" s="128">
        <v>20</v>
      </c>
      <c r="AE221" s="152">
        <v>1</v>
      </c>
      <c r="AF221" s="156"/>
      <c r="AG221" s="159"/>
      <c r="AH221" s="137"/>
      <c r="AI221" s="136">
        <v>1</v>
      </c>
      <c r="AJ221" s="136"/>
      <c r="AK221" s="136"/>
      <c r="AL221" s="140"/>
      <c r="AM221" s="144"/>
      <c r="AN221" s="144"/>
      <c r="AO221" s="136">
        <v>1</v>
      </c>
      <c r="AP221" s="144"/>
      <c r="AQ221" s="2" t="str">
        <f t="shared" si="52"/>
        <v>http://www.aubertrain.com/shop/img-put/prod/104/540-13-01.jpg</v>
      </c>
      <c r="AR221" s="2" t="str">
        <f t="shared" si="53"/>
        <v/>
      </c>
      <c r="AS221" s="2" t="str">
        <f t="shared" si="54"/>
        <v/>
      </c>
      <c r="AT221" s="2" t="str">
        <f t="shared" si="55"/>
        <v/>
      </c>
      <c r="AU221" s="2" t="str">
        <f t="shared" si="56"/>
        <v/>
      </c>
      <c r="AV221" s="2" t="str">
        <f t="shared" si="57"/>
        <v/>
      </c>
      <c r="AW221" s="183" t="str">
        <f t="shared" si="59"/>
        <v>http://www.aubertrain.com/shop/img-put/prod/104/540-13-01.jpg</v>
      </c>
      <c r="AX221" s="183" t="str">
        <f t="shared" si="58"/>
        <v>AFFICHES,10,USA</v>
      </c>
    </row>
    <row r="222" spans="1:50" ht="68" customHeight="1">
      <c r="A222" s="2">
        <v>221</v>
      </c>
      <c r="B222" s="99"/>
      <c r="C222" s="289">
        <v>104</v>
      </c>
      <c r="D222" s="290">
        <v>10</v>
      </c>
      <c r="E222" s="291" t="s">
        <v>3499</v>
      </c>
      <c r="F222" s="171" t="str">
        <f t="shared" si="45"/>
        <v>1041001</v>
      </c>
      <c r="G222" s="171" t="str">
        <f t="shared" si="46"/>
        <v>AFFICHES</v>
      </c>
      <c r="H222" s="171" t="str">
        <f t="shared" si="47"/>
        <v>10</v>
      </c>
      <c r="I222" s="171" t="str">
        <f t="shared" si="48"/>
        <v>USA</v>
      </c>
      <c r="J222" s="171">
        <f t="shared" si="49"/>
        <v>0</v>
      </c>
      <c r="K222" s="31">
        <f t="shared" si="50"/>
        <v>0</v>
      </c>
      <c r="L222" s="192" t="s">
        <v>3499</v>
      </c>
      <c r="M222" s="88"/>
      <c r="N222" s="88"/>
      <c r="O222" s="88"/>
      <c r="P222" s="88"/>
      <c r="Q222" s="88"/>
      <c r="R222" s="100" t="s">
        <v>2679</v>
      </c>
      <c r="S222" s="21">
        <v>1</v>
      </c>
      <c r="T222" s="112" t="s">
        <v>2684</v>
      </c>
      <c r="U222" s="16" t="s">
        <v>4394</v>
      </c>
      <c r="V222" s="112" t="s">
        <v>2690</v>
      </c>
      <c r="W222" s="16" t="s">
        <v>2697</v>
      </c>
      <c r="X222" s="105" t="s">
        <v>2707</v>
      </c>
      <c r="Y222" s="105" t="s">
        <v>2706</v>
      </c>
      <c r="Z222" s="280">
        <f t="shared" si="51"/>
        <v>8.3333333333333339</v>
      </c>
      <c r="AA222" s="42">
        <v>10</v>
      </c>
      <c r="AB222" s="70">
        <v>3</v>
      </c>
      <c r="AC222" s="70"/>
      <c r="AD222" s="128">
        <v>20</v>
      </c>
      <c r="AE222" s="152">
        <v>1</v>
      </c>
      <c r="AF222" s="156"/>
      <c r="AG222" s="159"/>
      <c r="AH222" s="137"/>
      <c r="AI222" s="136">
        <v>1</v>
      </c>
      <c r="AJ222" s="136"/>
      <c r="AK222" s="136"/>
      <c r="AL222" s="140"/>
      <c r="AM222" s="144"/>
      <c r="AN222" s="144"/>
      <c r="AO222" s="136">
        <v>1</v>
      </c>
      <c r="AP222" s="144"/>
      <c r="AQ222" s="2" t="str">
        <f t="shared" si="52"/>
        <v>http://www.aubertrain.com/shop/img-put/prod/104/540-14-01.jpg</v>
      </c>
      <c r="AR222" s="2" t="str">
        <f t="shared" si="53"/>
        <v/>
      </c>
      <c r="AS222" s="2" t="str">
        <f t="shared" si="54"/>
        <v/>
      </c>
      <c r="AT222" s="2" t="str">
        <f t="shared" si="55"/>
        <v/>
      </c>
      <c r="AU222" s="2" t="str">
        <f t="shared" si="56"/>
        <v/>
      </c>
      <c r="AV222" s="2" t="str">
        <f t="shared" si="57"/>
        <v/>
      </c>
      <c r="AW222" s="183" t="str">
        <f t="shared" si="59"/>
        <v>http://www.aubertrain.com/shop/img-put/prod/104/540-14-01.jpg</v>
      </c>
      <c r="AX222" s="183" t="str">
        <f t="shared" si="58"/>
        <v>AFFICHES,10,USA</v>
      </c>
    </row>
    <row r="223" spans="1:50" ht="68" customHeight="1">
      <c r="A223" s="1">
        <v>222</v>
      </c>
      <c r="B223" s="99"/>
      <c r="C223" s="289">
        <v>104</v>
      </c>
      <c r="D223" s="290">
        <v>10</v>
      </c>
      <c r="E223" s="291" t="s">
        <v>3499</v>
      </c>
      <c r="F223" s="171" t="str">
        <f t="shared" si="45"/>
        <v>1041001</v>
      </c>
      <c r="G223" s="171" t="str">
        <f t="shared" si="46"/>
        <v>AFFICHES</v>
      </c>
      <c r="H223" s="171" t="str">
        <f t="shared" si="47"/>
        <v>10</v>
      </c>
      <c r="I223" s="171" t="str">
        <f t="shared" si="48"/>
        <v>USA</v>
      </c>
      <c r="J223" s="171">
        <f t="shared" si="49"/>
        <v>0</v>
      </c>
      <c r="K223" s="31">
        <f t="shared" si="50"/>
        <v>0</v>
      </c>
      <c r="L223" s="192" t="s">
        <v>3499</v>
      </c>
      <c r="M223" s="88"/>
      <c r="N223" s="88"/>
      <c r="O223" s="88"/>
      <c r="P223" s="88"/>
      <c r="Q223" s="88"/>
      <c r="R223" s="278" t="s">
        <v>4392</v>
      </c>
      <c r="S223" s="21">
        <v>1</v>
      </c>
      <c r="T223" s="279" t="s">
        <v>4393</v>
      </c>
      <c r="U223" s="16" t="s">
        <v>4395</v>
      </c>
      <c r="V223" s="279" t="s">
        <v>4396</v>
      </c>
      <c r="W223" s="16" t="s">
        <v>4397</v>
      </c>
      <c r="X223" s="105" t="s">
        <v>4398</v>
      </c>
      <c r="Y223" s="105" t="s">
        <v>4399</v>
      </c>
      <c r="Z223" s="280">
        <f t="shared" si="51"/>
        <v>11.666666666666668</v>
      </c>
      <c r="AA223" s="42">
        <v>14</v>
      </c>
      <c r="AB223" s="148">
        <v>3</v>
      </c>
      <c r="AC223" s="148"/>
      <c r="AD223" s="128">
        <v>20</v>
      </c>
      <c r="AE223" s="152">
        <v>1</v>
      </c>
      <c r="AF223" s="156"/>
      <c r="AG223" s="159"/>
      <c r="AH223" s="137"/>
      <c r="AI223" s="136">
        <v>1</v>
      </c>
      <c r="AJ223" s="136"/>
      <c r="AK223" s="136"/>
      <c r="AL223" s="140"/>
      <c r="AM223" s="144"/>
      <c r="AN223" s="144"/>
      <c r="AO223" s="136">
        <v>1</v>
      </c>
      <c r="AP223" s="144"/>
      <c r="AQ223" s="2" t="str">
        <f t="shared" si="52"/>
        <v>http://www.aubertrain.com/shop/img-put/prod/104/540-15-01.jpg</v>
      </c>
      <c r="AR223" s="2"/>
      <c r="AS223" s="2"/>
      <c r="AT223" s="2"/>
      <c r="AU223" s="2"/>
      <c r="AV223" s="2"/>
      <c r="AW223" s="183"/>
      <c r="AX223" s="183"/>
    </row>
    <row r="224" spans="1:50" ht="68" customHeight="1">
      <c r="A224" s="2">
        <v>223</v>
      </c>
      <c r="B224" s="18">
        <v>600</v>
      </c>
      <c r="C224" s="282">
        <v>106</v>
      </c>
      <c r="D224" s="282" t="s">
        <v>3499</v>
      </c>
      <c r="E224" s="283"/>
      <c r="F224" s="171" t="str">
        <f t="shared" si="45"/>
        <v>10601</v>
      </c>
      <c r="G224" s="171" t="str">
        <f t="shared" si="46"/>
        <v>LOCOMOTIVES LAITON</v>
      </c>
      <c r="H224" s="171" t="str">
        <f t="shared" si="47"/>
        <v>01</v>
      </c>
      <c r="I224" s="171" t="str">
        <f t="shared" si="48"/>
        <v/>
      </c>
      <c r="J224" s="171">
        <f t="shared" si="49"/>
        <v>61</v>
      </c>
      <c r="K224" s="31">
        <f t="shared" si="50"/>
        <v>0</v>
      </c>
      <c r="L224" s="192" t="s">
        <v>3499</v>
      </c>
      <c r="M224" s="192" t="s">
        <v>3510</v>
      </c>
      <c r="N224" s="192" t="s">
        <v>3500</v>
      </c>
      <c r="O224" s="192" t="s">
        <v>3501</v>
      </c>
      <c r="P224" s="192" t="s">
        <v>3502</v>
      </c>
      <c r="Q224" s="88"/>
      <c r="R224" s="27" t="s">
        <v>593</v>
      </c>
      <c r="S224" s="21">
        <v>1</v>
      </c>
      <c r="T224" s="16" t="s">
        <v>1536</v>
      </c>
      <c r="U224" s="111" t="s">
        <v>1715</v>
      </c>
      <c r="V224" s="16" t="s">
        <v>97</v>
      </c>
      <c r="W224" s="16" t="s">
        <v>1536</v>
      </c>
      <c r="X224" s="11" t="s">
        <v>1570</v>
      </c>
      <c r="Y224" s="11" t="s">
        <v>1569</v>
      </c>
      <c r="Z224" s="280">
        <f t="shared" si="51"/>
        <v>191.66666666666669</v>
      </c>
      <c r="AA224" s="12">
        <v>230</v>
      </c>
      <c r="AB224" s="145">
        <v>100</v>
      </c>
      <c r="AC224" s="145"/>
      <c r="AD224" s="127"/>
      <c r="AE224" s="152"/>
      <c r="AF224" s="156"/>
      <c r="AG224" s="160">
        <v>1</v>
      </c>
      <c r="AH224" s="138">
        <v>1</v>
      </c>
      <c r="AI224" s="136"/>
      <c r="AJ224" s="136"/>
      <c r="AK224" s="136"/>
      <c r="AL224" s="138">
        <v>1</v>
      </c>
      <c r="AM224" s="144"/>
      <c r="AN224" s="144"/>
      <c r="AO224" s="144"/>
      <c r="AP224" s="144"/>
      <c r="AQ224" s="2" t="str">
        <f t="shared" si="52"/>
        <v>http://www.aubertrain.com/shop/img-put/prod/106/610-01-01.jpg</v>
      </c>
      <c r="AR224" s="2" t="str">
        <f t="shared" ref="AR224:AR287" si="60">IF(ISBLANK(M224),"",",http://www.aubertrain.com/shop/img-put/prod/"&amp;$C224&amp;"/"&amp;$R224&amp;"-"&amp;M224&amp;".jpg")</f>
        <v>,http://www.aubertrain.com/shop/img-put/prod/106/610-01-02.jpg</v>
      </c>
      <c r="AS224" s="2" t="str">
        <f t="shared" ref="AS224:AS287" si="61">IF(ISBLANK(N224),"",",http://www.aubertrain.com/shop/img-put/prod/"&amp;$C224&amp;"/"&amp;$R224&amp;"-"&amp;N224&amp;".jpg")</f>
        <v>,http://www.aubertrain.com/shop/img-put/prod/106/610-01-03.jpg</v>
      </c>
      <c r="AT224" s="2" t="str">
        <f t="shared" ref="AT224:AT287" si="62">IF(ISBLANK(O224),"",",http://www.aubertrain.com/shop/img-put/prod/"&amp;$C224&amp;"/"&amp;$R224&amp;"-"&amp;O224&amp;".jpg")</f>
        <v>,http://www.aubertrain.com/shop/img-put/prod/106/610-01-04.jpg</v>
      </c>
      <c r="AU224" s="2" t="str">
        <f t="shared" ref="AU224:AU287" si="63">IF(ISBLANK(P224),"",",http://www.aubertrain.com/shop/img-put/prod/"&amp;$C224&amp;"/"&amp;$R224&amp;"-"&amp;P224&amp;".jpg")</f>
        <v>,http://www.aubertrain.com/shop/img-put/prod/106/610-01-05.jpg</v>
      </c>
      <c r="AV224" s="2" t="str">
        <f t="shared" ref="AV224:AV287" si="64">IF(ISBLANK(Q224),"",",http://www.aubertrain.com/shop/img-put/prod/"&amp;$C224&amp;"/"&amp;$R224&amp;"-"&amp;Q224&amp;".jpg")</f>
        <v/>
      </c>
      <c r="AW224" s="183" t="str">
        <f t="shared" si="59"/>
        <v>http://www.aubertrain.com/shop/img-put/prod/106/610-01-01.jpg,http://www.aubertrain.com/shop/img-put/prod/106/610-01-02.jpg,http://www.aubertrain.com/shop/img-put/prod/106/610-01-03.jpg,http://www.aubertrain.com/shop/img-put/prod/106/610-01-04.jpg,http://www.aubertrain.com/shop/img-put/prod/106/610-01-05.jpg</v>
      </c>
      <c r="AX224" s="183" t="str">
        <f t="shared" ref="AX224:AX287" si="65">G224&amp;IF(ISBLANK(D224),"",","&amp;H224)&amp;IF(ISBLANK(E224),"",","&amp;I224)</f>
        <v>LOCOMOTIVES LAITON,01</v>
      </c>
    </row>
    <row r="225" spans="1:50" ht="68" customHeight="1">
      <c r="A225" s="1">
        <v>224</v>
      </c>
      <c r="B225" s="18"/>
      <c r="C225" s="282">
        <v>106</v>
      </c>
      <c r="D225" s="282" t="s">
        <v>3499</v>
      </c>
      <c r="E225" s="283"/>
      <c r="F225" s="171" t="str">
        <f t="shared" si="45"/>
        <v>10601</v>
      </c>
      <c r="G225" s="171" t="str">
        <f t="shared" si="46"/>
        <v>LOCOMOTIVES LAITON</v>
      </c>
      <c r="H225" s="171" t="str">
        <f t="shared" si="47"/>
        <v>01</v>
      </c>
      <c r="I225" s="171" t="str">
        <f t="shared" si="48"/>
        <v/>
      </c>
      <c r="J225" s="171">
        <f t="shared" si="49"/>
        <v>61</v>
      </c>
      <c r="K225" s="31">
        <f t="shared" si="50"/>
        <v>0</v>
      </c>
      <c r="L225" s="192" t="s">
        <v>3499</v>
      </c>
      <c r="M225" s="192" t="s">
        <v>3510</v>
      </c>
      <c r="N225" s="192" t="s">
        <v>3500</v>
      </c>
      <c r="O225" s="192" t="s">
        <v>3501</v>
      </c>
      <c r="P225" s="192" t="s">
        <v>3502</v>
      </c>
      <c r="Q225" s="88"/>
      <c r="R225" s="27" t="s">
        <v>917</v>
      </c>
      <c r="S225" s="21">
        <v>1</v>
      </c>
      <c r="T225" s="16" t="s">
        <v>1535</v>
      </c>
      <c r="U225" s="16" t="s">
        <v>1716</v>
      </c>
      <c r="V225" s="16" t="s">
        <v>97</v>
      </c>
      <c r="W225" s="16" t="s">
        <v>1535</v>
      </c>
      <c r="X225" s="11" t="s">
        <v>1571</v>
      </c>
      <c r="Y225" s="11" t="s">
        <v>1916</v>
      </c>
      <c r="Z225" s="280">
        <f t="shared" si="51"/>
        <v>191.66666666666669</v>
      </c>
      <c r="AA225" s="12">
        <v>230</v>
      </c>
      <c r="AB225" s="145">
        <v>100</v>
      </c>
      <c r="AC225" s="145"/>
      <c r="AD225" s="127">
        <v>35</v>
      </c>
      <c r="AE225" s="152"/>
      <c r="AF225" s="156"/>
      <c r="AG225" s="160">
        <v>1</v>
      </c>
      <c r="AH225" s="138">
        <v>1</v>
      </c>
      <c r="AI225" s="136"/>
      <c r="AJ225" s="136"/>
      <c r="AK225" s="136"/>
      <c r="AL225" s="138">
        <v>1</v>
      </c>
      <c r="AM225" s="144"/>
      <c r="AN225" s="144"/>
      <c r="AO225" s="144"/>
      <c r="AP225" s="144"/>
      <c r="AQ225" s="2" t="str">
        <f t="shared" si="52"/>
        <v>http://www.aubertrain.com/shop/img-put/prod/106/610-02-01.jpg</v>
      </c>
      <c r="AR225" s="2" t="str">
        <f t="shared" si="60"/>
        <v>,http://www.aubertrain.com/shop/img-put/prod/106/610-02-02.jpg</v>
      </c>
      <c r="AS225" s="2" t="str">
        <f t="shared" si="61"/>
        <v>,http://www.aubertrain.com/shop/img-put/prod/106/610-02-03.jpg</v>
      </c>
      <c r="AT225" s="2" t="str">
        <f t="shared" si="62"/>
        <v>,http://www.aubertrain.com/shop/img-put/prod/106/610-02-04.jpg</v>
      </c>
      <c r="AU225" s="2" t="str">
        <f t="shared" si="63"/>
        <v>,http://www.aubertrain.com/shop/img-put/prod/106/610-02-05.jpg</v>
      </c>
      <c r="AV225" s="2" t="str">
        <f t="shared" si="64"/>
        <v/>
      </c>
      <c r="AW225" s="183" t="str">
        <f t="shared" si="59"/>
        <v>http://www.aubertrain.com/shop/img-put/prod/106/610-02-01.jpg,http://www.aubertrain.com/shop/img-put/prod/106/610-02-02.jpg,http://www.aubertrain.com/shop/img-put/prod/106/610-02-03.jpg,http://www.aubertrain.com/shop/img-put/prod/106/610-02-04.jpg,http://www.aubertrain.com/shop/img-put/prod/106/610-02-05.jpg</v>
      </c>
      <c r="AX225" s="183" t="str">
        <f t="shared" si="65"/>
        <v>LOCOMOTIVES LAITON,01</v>
      </c>
    </row>
    <row r="226" spans="1:50" ht="68" customHeight="1">
      <c r="A226" s="2">
        <v>225</v>
      </c>
      <c r="B226" s="18"/>
      <c r="C226" s="282">
        <v>106</v>
      </c>
      <c r="D226" s="282" t="s">
        <v>3499</v>
      </c>
      <c r="E226" s="283"/>
      <c r="F226" s="171" t="str">
        <f t="shared" si="45"/>
        <v>10601</v>
      </c>
      <c r="G226" s="171" t="str">
        <f t="shared" si="46"/>
        <v>LOCOMOTIVES LAITON</v>
      </c>
      <c r="H226" s="171" t="str">
        <f t="shared" si="47"/>
        <v>01</v>
      </c>
      <c r="I226" s="171" t="str">
        <f t="shared" si="48"/>
        <v/>
      </c>
      <c r="J226" s="171">
        <f t="shared" si="49"/>
        <v>61</v>
      </c>
      <c r="K226" s="31">
        <f t="shared" si="50"/>
        <v>0</v>
      </c>
      <c r="L226" s="192" t="s">
        <v>3499</v>
      </c>
      <c r="M226" s="192" t="s">
        <v>3510</v>
      </c>
      <c r="N226" s="192" t="s">
        <v>3500</v>
      </c>
      <c r="O226" s="192" t="s">
        <v>3501</v>
      </c>
      <c r="P226" s="88"/>
      <c r="Q226" s="88"/>
      <c r="R226" s="27" t="s">
        <v>928</v>
      </c>
      <c r="S226" s="21">
        <v>1</v>
      </c>
      <c r="T226" s="16" t="s">
        <v>1534</v>
      </c>
      <c r="U226" s="16" t="s">
        <v>1533</v>
      </c>
      <c r="V226" s="16" t="s">
        <v>1537</v>
      </c>
      <c r="W226" s="16" t="s">
        <v>1534</v>
      </c>
      <c r="X226" s="11" t="s">
        <v>1539</v>
      </c>
      <c r="Y226" s="11" t="s">
        <v>1917</v>
      </c>
      <c r="Z226" s="280">
        <f t="shared" si="51"/>
        <v>1066.6666666666667</v>
      </c>
      <c r="AA226" s="12">
        <v>1280</v>
      </c>
      <c r="AB226" s="145"/>
      <c r="AC226" s="145"/>
      <c r="AD226" s="127"/>
      <c r="AE226" s="152"/>
      <c r="AF226" s="156"/>
      <c r="AG226" s="160">
        <v>1</v>
      </c>
      <c r="AH226" s="138">
        <v>1</v>
      </c>
      <c r="AI226" s="136"/>
      <c r="AJ226" s="136"/>
      <c r="AK226" s="136"/>
      <c r="AL226" s="138">
        <v>1</v>
      </c>
      <c r="AM226" s="144"/>
      <c r="AN226" s="144"/>
      <c r="AO226" s="144"/>
      <c r="AP226" s="144"/>
      <c r="AQ226" s="2" t="str">
        <f t="shared" si="52"/>
        <v>http://www.aubertrain.com/shop/img-put/prod/106/610-03-01.jpg</v>
      </c>
      <c r="AR226" s="2" t="str">
        <f t="shared" si="60"/>
        <v>,http://www.aubertrain.com/shop/img-put/prod/106/610-03-02.jpg</v>
      </c>
      <c r="AS226" s="2" t="str">
        <f t="shared" si="61"/>
        <v>,http://www.aubertrain.com/shop/img-put/prod/106/610-03-03.jpg</v>
      </c>
      <c r="AT226" s="2" t="str">
        <f t="shared" si="62"/>
        <v>,http://www.aubertrain.com/shop/img-put/prod/106/610-03-04.jpg</v>
      </c>
      <c r="AU226" s="2" t="str">
        <f t="shared" si="63"/>
        <v/>
      </c>
      <c r="AV226" s="2" t="str">
        <f t="shared" si="64"/>
        <v/>
      </c>
      <c r="AW226" s="183" t="str">
        <f t="shared" si="59"/>
        <v>http://www.aubertrain.com/shop/img-put/prod/106/610-03-01.jpg,http://www.aubertrain.com/shop/img-put/prod/106/610-03-02.jpg,http://www.aubertrain.com/shop/img-put/prod/106/610-03-03.jpg,http://www.aubertrain.com/shop/img-put/prod/106/610-03-04.jpg</v>
      </c>
      <c r="AX226" s="183" t="str">
        <f t="shared" si="65"/>
        <v>LOCOMOTIVES LAITON,01</v>
      </c>
    </row>
    <row r="227" spans="1:50" ht="68" customHeight="1">
      <c r="A227" s="1">
        <v>226</v>
      </c>
      <c r="B227" s="18"/>
      <c r="C227" s="282">
        <v>106</v>
      </c>
      <c r="D227" s="282" t="s">
        <v>3499</v>
      </c>
      <c r="E227" s="283"/>
      <c r="F227" s="171" t="str">
        <f t="shared" si="45"/>
        <v>10601</v>
      </c>
      <c r="G227" s="171" t="str">
        <f t="shared" si="46"/>
        <v>LOCOMOTIVES LAITON</v>
      </c>
      <c r="H227" s="171" t="str">
        <f t="shared" si="47"/>
        <v>01</v>
      </c>
      <c r="I227" s="171" t="str">
        <f t="shared" si="48"/>
        <v/>
      </c>
      <c r="J227" s="171">
        <f t="shared" si="49"/>
        <v>61</v>
      </c>
      <c r="K227" s="31">
        <f t="shared" si="50"/>
        <v>0</v>
      </c>
      <c r="L227" s="192" t="s">
        <v>3499</v>
      </c>
      <c r="M227" s="192" t="s">
        <v>3510</v>
      </c>
      <c r="N227" s="192" t="s">
        <v>3500</v>
      </c>
      <c r="O227" s="192" t="s">
        <v>3501</v>
      </c>
      <c r="P227" s="88"/>
      <c r="Q227" s="88"/>
      <c r="R227" s="27" t="s">
        <v>929</v>
      </c>
      <c r="S227" s="21">
        <v>1</v>
      </c>
      <c r="T227" s="16" t="s">
        <v>930</v>
      </c>
      <c r="U227" s="16" t="s">
        <v>1538</v>
      </c>
      <c r="V227" s="16" t="s">
        <v>1288</v>
      </c>
      <c r="W227" s="16" t="s">
        <v>1538</v>
      </c>
      <c r="X227" s="11" t="s">
        <v>1789</v>
      </c>
      <c r="Y227" s="11" t="s">
        <v>1918</v>
      </c>
      <c r="Z227" s="280">
        <f t="shared" si="51"/>
        <v>1566.6666666666667</v>
      </c>
      <c r="AA227" s="12">
        <v>1880</v>
      </c>
      <c r="AB227" s="145"/>
      <c r="AC227" s="145"/>
      <c r="AD227" s="127"/>
      <c r="AE227" s="152"/>
      <c r="AF227" s="156"/>
      <c r="AG227" s="160">
        <v>1</v>
      </c>
      <c r="AH227" s="138">
        <v>1</v>
      </c>
      <c r="AI227" s="136"/>
      <c r="AJ227" s="136"/>
      <c r="AK227" s="136"/>
      <c r="AL227" s="138">
        <v>1</v>
      </c>
      <c r="AM227" s="144"/>
      <c r="AN227" s="144"/>
      <c r="AO227" s="144"/>
      <c r="AP227" s="144"/>
      <c r="AQ227" s="2" t="str">
        <f t="shared" si="52"/>
        <v>http://www.aubertrain.com/shop/img-put/prod/106/610-04-01.jpg</v>
      </c>
      <c r="AR227" s="2" t="str">
        <f t="shared" si="60"/>
        <v>,http://www.aubertrain.com/shop/img-put/prod/106/610-04-02.jpg</v>
      </c>
      <c r="AS227" s="2" t="str">
        <f t="shared" si="61"/>
        <v>,http://www.aubertrain.com/shop/img-put/prod/106/610-04-03.jpg</v>
      </c>
      <c r="AT227" s="2" t="str">
        <f t="shared" si="62"/>
        <v>,http://www.aubertrain.com/shop/img-put/prod/106/610-04-04.jpg</v>
      </c>
      <c r="AU227" s="2" t="str">
        <f t="shared" si="63"/>
        <v/>
      </c>
      <c r="AV227" s="2" t="str">
        <f t="shared" si="64"/>
        <v/>
      </c>
      <c r="AW227" s="183" t="str">
        <f t="shared" si="59"/>
        <v>http://www.aubertrain.com/shop/img-put/prod/106/610-04-01.jpg,http://www.aubertrain.com/shop/img-put/prod/106/610-04-02.jpg,http://www.aubertrain.com/shop/img-put/prod/106/610-04-03.jpg,http://www.aubertrain.com/shop/img-put/prod/106/610-04-04.jpg</v>
      </c>
      <c r="AX227" s="183" t="str">
        <f t="shared" si="65"/>
        <v>LOCOMOTIVES LAITON,01</v>
      </c>
    </row>
    <row r="228" spans="1:50" ht="68" customHeight="1">
      <c r="A228" s="2">
        <v>227</v>
      </c>
      <c r="B228" s="18"/>
      <c r="C228" s="282">
        <v>106</v>
      </c>
      <c r="D228" s="282" t="s">
        <v>3499</v>
      </c>
      <c r="E228" s="283"/>
      <c r="F228" s="171" t="str">
        <f t="shared" si="45"/>
        <v>10601</v>
      </c>
      <c r="G228" s="171" t="str">
        <f t="shared" si="46"/>
        <v>LOCOMOTIVES LAITON</v>
      </c>
      <c r="H228" s="171" t="str">
        <f t="shared" si="47"/>
        <v>01</v>
      </c>
      <c r="I228" s="171" t="str">
        <f t="shared" si="48"/>
        <v/>
      </c>
      <c r="J228" s="171">
        <f t="shared" si="49"/>
        <v>61</v>
      </c>
      <c r="K228" s="31">
        <f t="shared" si="50"/>
        <v>0</v>
      </c>
      <c r="L228" s="192" t="s">
        <v>3499</v>
      </c>
      <c r="M228" s="192" t="s">
        <v>3510</v>
      </c>
      <c r="N228" s="88"/>
      <c r="O228" s="88"/>
      <c r="P228" s="88"/>
      <c r="Q228" s="88"/>
      <c r="R228" s="27" t="s">
        <v>1329</v>
      </c>
      <c r="S228" s="21">
        <v>1</v>
      </c>
      <c r="T228" s="16" t="s">
        <v>1330</v>
      </c>
      <c r="U228" s="16" t="s">
        <v>1583</v>
      </c>
      <c r="V228" s="16" t="s">
        <v>1584</v>
      </c>
      <c r="W228" s="16" t="s">
        <v>1585</v>
      </c>
      <c r="X228" s="11" t="s">
        <v>1572</v>
      </c>
      <c r="Y228" s="11" t="s">
        <v>1919</v>
      </c>
      <c r="Z228" s="280">
        <f t="shared" si="51"/>
        <v>325</v>
      </c>
      <c r="AA228" s="12">
        <v>390</v>
      </c>
      <c r="AB228" s="145"/>
      <c r="AC228" s="145"/>
      <c r="AD228" s="127"/>
      <c r="AE228" s="152"/>
      <c r="AF228" s="156"/>
      <c r="AG228" s="160">
        <v>1</v>
      </c>
      <c r="AH228" s="138">
        <v>1</v>
      </c>
      <c r="AI228" s="136"/>
      <c r="AJ228" s="136"/>
      <c r="AK228" s="136"/>
      <c r="AL228" s="138">
        <v>1</v>
      </c>
      <c r="AM228" s="144"/>
      <c r="AN228" s="144"/>
      <c r="AO228" s="144"/>
      <c r="AP228" s="144"/>
      <c r="AQ228" s="2" t="str">
        <f t="shared" si="52"/>
        <v>http://www.aubertrain.com/shop/img-put/prod/106/610-05-01.jpg</v>
      </c>
      <c r="AR228" s="2" t="str">
        <f t="shared" si="60"/>
        <v>,http://www.aubertrain.com/shop/img-put/prod/106/610-05-02.jpg</v>
      </c>
      <c r="AS228" s="2" t="str">
        <f t="shared" si="61"/>
        <v/>
      </c>
      <c r="AT228" s="2" t="str">
        <f t="shared" si="62"/>
        <v/>
      </c>
      <c r="AU228" s="2" t="str">
        <f t="shared" si="63"/>
        <v/>
      </c>
      <c r="AV228" s="2" t="str">
        <f t="shared" si="64"/>
        <v/>
      </c>
      <c r="AW228" s="183" t="str">
        <f t="shared" si="59"/>
        <v>http://www.aubertrain.com/shop/img-put/prod/106/610-05-01.jpg,http://www.aubertrain.com/shop/img-put/prod/106/610-05-02.jpg</v>
      </c>
      <c r="AX228" s="183" t="str">
        <f t="shared" si="65"/>
        <v>LOCOMOTIVES LAITON,01</v>
      </c>
    </row>
    <row r="229" spans="1:50" ht="68" customHeight="1">
      <c r="A229" s="1">
        <v>228</v>
      </c>
      <c r="B229" s="18">
        <v>620</v>
      </c>
      <c r="C229" s="282">
        <v>106</v>
      </c>
      <c r="D229" s="282" t="s">
        <v>3500</v>
      </c>
      <c r="E229" s="283"/>
      <c r="F229" s="171" t="str">
        <f t="shared" si="45"/>
        <v>10603</v>
      </c>
      <c r="G229" s="171" t="str">
        <f t="shared" si="46"/>
        <v>LOCOMOTIVES LAITON</v>
      </c>
      <c r="H229" s="171" t="str">
        <f t="shared" si="47"/>
        <v>03</v>
      </c>
      <c r="I229" s="171" t="str">
        <f t="shared" si="48"/>
        <v/>
      </c>
      <c r="J229" s="171">
        <f t="shared" si="49"/>
        <v>63</v>
      </c>
      <c r="K229" s="31">
        <f t="shared" si="50"/>
        <v>0</v>
      </c>
      <c r="L229" s="192" t="s">
        <v>3499</v>
      </c>
      <c r="M229" s="192" t="s">
        <v>3510</v>
      </c>
      <c r="N229" s="192" t="s">
        <v>3500</v>
      </c>
      <c r="O229" s="88"/>
      <c r="P229" s="88"/>
      <c r="Q229" s="88"/>
      <c r="R229" s="27" t="s">
        <v>594</v>
      </c>
      <c r="S229" s="21">
        <v>1</v>
      </c>
      <c r="T229" s="16" t="s">
        <v>1565</v>
      </c>
      <c r="U229" s="16" t="s">
        <v>1588</v>
      </c>
      <c r="V229" s="16" t="s">
        <v>1590</v>
      </c>
      <c r="W229" s="16" t="s">
        <v>1586</v>
      </c>
      <c r="X229" s="11" t="s">
        <v>1790</v>
      </c>
      <c r="Y229" s="11" t="s">
        <v>922</v>
      </c>
      <c r="Z229" s="280">
        <f t="shared" si="51"/>
        <v>400</v>
      </c>
      <c r="AA229" s="12">
        <v>480</v>
      </c>
      <c r="AB229" s="145">
        <v>280</v>
      </c>
      <c r="AC229" s="145"/>
      <c r="AD229" s="127"/>
      <c r="AE229" s="152"/>
      <c r="AF229" s="156"/>
      <c r="AG229" s="160">
        <v>1</v>
      </c>
      <c r="AH229" s="138">
        <v>1</v>
      </c>
      <c r="AI229" s="136"/>
      <c r="AJ229" s="136"/>
      <c r="AK229" s="136"/>
      <c r="AL229" s="138">
        <v>1</v>
      </c>
      <c r="AM229" s="144"/>
      <c r="AN229" s="144"/>
      <c r="AO229" s="144"/>
      <c r="AP229" s="144"/>
      <c r="AQ229" s="2" t="str">
        <f t="shared" si="52"/>
        <v>http://www.aubertrain.com/shop/img-put/prod/106/620-01-01.jpg</v>
      </c>
      <c r="AR229" s="2" t="str">
        <f t="shared" si="60"/>
        <v>,http://www.aubertrain.com/shop/img-put/prod/106/620-01-02.jpg</v>
      </c>
      <c r="AS229" s="2" t="str">
        <f t="shared" si="61"/>
        <v>,http://www.aubertrain.com/shop/img-put/prod/106/620-01-03.jpg</v>
      </c>
      <c r="AT229" s="2" t="str">
        <f t="shared" si="62"/>
        <v/>
      </c>
      <c r="AU229" s="2" t="str">
        <f t="shared" si="63"/>
        <v/>
      </c>
      <c r="AV229" s="2" t="str">
        <f t="shared" si="64"/>
        <v/>
      </c>
      <c r="AW229" s="183" t="str">
        <f t="shared" si="59"/>
        <v>http://www.aubertrain.com/shop/img-put/prod/106/620-01-01.jpg,http://www.aubertrain.com/shop/img-put/prod/106/620-01-02.jpg,http://www.aubertrain.com/shop/img-put/prod/106/620-01-03.jpg</v>
      </c>
      <c r="AX229" s="183" t="str">
        <f t="shared" si="65"/>
        <v>LOCOMOTIVES LAITON,03</v>
      </c>
    </row>
    <row r="230" spans="1:50" ht="68" customHeight="1">
      <c r="A230" s="2">
        <v>229</v>
      </c>
      <c r="B230" s="18"/>
      <c r="C230" s="282">
        <v>106</v>
      </c>
      <c r="D230" s="282" t="s">
        <v>3500</v>
      </c>
      <c r="E230" s="283"/>
      <c r="F230" s="171" t="str">
        <f t="shared" si="45"/>
        <v>10603</v>
      </c>
      <c r="G230" s="171" t="str">
        <f t="shared" si="46"/>
        <v>LOCOMOTIVES LAITON</v>
      </c>
      <c r="H230" s="171" t="str">
        <f t="shared" si="47"/>
        <v>03</v>
      </c>
      <c r="I230" s="171" t="str">
        <f t="shared" si="48"/>
        <v/>
      </c>
      <c r="J230" s="171">
        <f t="shared" si="49"/>
        <v>63</v>
      </c>
      <c r="K230" s="31">
        <f t="shared" si="50"/>
        <v>0</v>
      </c>
      <c r="L230" s="192" t="s">
        <v>3499</v>
      </c>
      <c r="M230" s="192" t="s">
        <v>3510</v>
      </c>
      <c r="N230" s="192" t="s">
        <v>3500</v>
      </c>
      <c r="O230" s="88"/>
      <c r="P230" s="88"/>
      <c r="Q230" s="88"/>
      <c r="R230" s="27" t="s">
        <v>595</v>
      </c>
      <c r="S230" s="21">
        <v>1</v>
      </c>
      <c r="T230" s="16" t="s">
        <v>1564</v>
      </c>
      <c r="U230" s="16" t="s">
        <v>1587</v>
      </c>
      <c r="V230" s="16" t="s">
        <v>1589</v>
      </c>
      <c r="W230" s="16" t="s">
        <v>1598</v>
      </c>
      <c r="X230" s="11" t="s">
        <v>923</v>
      </c>
      <c r="Y230" s="11" t="s">
        <v>924</v>
      </c>
      <c r="Z230" s="280">
        <f t="shared" si="51"/>
        <v>475</v>
      </c>
      <c r="AA230" s="12">
        <v>570</v>
      </c>
      <c r="AB230" s="145">
        <v>320</v>
      </c>
      <c r="AC230" s="145"/>
      <c r="AD230" s="127"/>
      <c r="AE230" s="152"/>
      <c r="AF230" s="156"/>
      <c r="AG230" s="160">
        <v>1</v>
      </c>
      <c r="AH230" s="138">
        <v>1</v>
      </c>
      <c r="AI230" s="136"/>
      <c r="AJ230" s="136"/>
      <c r="AK230" s="136"/>
      <c r="AL230" s="138">
        <v>1</v>
      </c>
      <c r="AM230" s="144"/>
      <c r="AN230" s="144"/>
      <c r="AO230" s="144"/>
      <c r="AP230" s="144"/>
      <c r="AQ230" s="2" t="str">
        <f t="shared" si="52"/>
        <v>http://www.aubertrain.com/shop/img-put/prod/106/620-02-01.jpg</v>
      </c>
      <c r="AR230" s="2" t="str">
        <f t="shared" si="60"/>
        <v>,http://www.aubertrain.com/shop/img-put/prod/106/620-02-02.jpg</v>
      </c>
      <c r="AS230" s="2" t="str">
        <f t="shared" si="61"/>
        <v>,http://www.aubertrain.com/shop/img-put/prod/106/620-02-03.jpg</v>
      </c>
      <c r="AT230" s="2" t="str">
        <f t="shared" si="62"/>
        <v/>
      </c>
      <c r="AU230" s="2" t="str">
        <f t="shared" si="63"/>
        <v/>
      </c>
      <c r="AV230" s="2" t="str">
        <f t="shared" si="64"/>
        <v/>
      </c>
      <c r="AW230" s="183" t="str">
        <f t="shared" si="59"/>
        <v>http://www.aubertrain.com/shop/img-put/prod/106/620-02-01.jpg,http://www.aubertrain.com/shop/img-put/prod/106/620-02-02.jpg,http://www.aubertrain.com/shop/img-put/prod/106/620-02-03.jpg</v>
      </c>
      <c r="AX230" s="183" t="str">
        <f t="shared" si="65"/>
        <v>LOCOMOTIVES LAITON,03</v>
      </c>
    </row>
    <row r="231" spans="1:50" ht="68" customHeight="1">
      <c r="A231" s="1">
        <v>230</v>
      </c>
      <c r="B231" s="18"/>
      <c r="C231" s="282">
        <v>106</v>
      </c>
      <c r="D231" s="282" t="s">
        <v>3500</v>
      </c>
      <c r="E231" s="283"/>
      <c r="F231" s="171" t="str">
        <f t="shared" si="45"/>
        <v>10603</v>
      </c>
      <c r="G231" s="171" t="str">
        <f t="shared" si="46"/>
        <v>LOCOMOTIVES LAITON</v>
      </c>
      <c r="H231" s="171" t="str">
        <f t="shared" si="47"/>
        <v>03</v>
      </c>
      <c r="I231" s="171" t="str">
        <f t="shared" si="48"/>
        <v/>
      </c>
      <c r="J231" s="171">
        <f t="shared" si="49"/>
        <v>63</v>
      </c>
      <c r="K231" s="31">
        <f t="shared" si="50"/>
        <v>0</v>
      </c>
      <c r="L231" s="192" t="s">
        <v>3499</v>
      </c>
      <c r="M231" s="192"/>
      <c r="N231" s="88"/>
      <c r="O231" s="88"/>
      <c r="P231" s="88"/>
      <c r="Q231" s="88"/>
      <c r="R231" s="27" t="s">
        <v>916</v>
      </c>
      <c r="S231" s="21">
        <v>1</v>
      </c>
      <c r="T231" s="16" t="s">
        <v>1573</v>
      </c>
      <c r="U231" s="16" t="s">
        <v>1596</v>
      </c>
      <c r="V231" s="16" t="s">
        <v>1591</v>
      </c>
      <c r="W231" s="16" t="s">
        <v>1599</v>
      </c>
      <c r="X231" s="11" t="s">
        <v>925</v>
      </c>
      <c r="Y231" s="11" t="s">
        <v>926</v>
      </c>
      <c r="Z231" s="280">
        <f t="shared" si="51"/>
        <v>475</v>
      </c>
      <c r="AA231" s="12">
        <v>570</v>
      </c>
      <c r="AB231" s="145">
        <v>320</v>
      </c>
      <c r="AC231" s="145"/>
      <c r="AD231" s="127"/>
      <c r="AE231" s="152"/>
      <c r="AF231" s="156"/>
      <c r="AG231" s="160">
        <v>1</v>
      </c>
      <c r="AH231" s="138">
        <v>1</v>
      </c>
      <c r="AI231" s="136"/>
      <c r="AJ231" s="136"/>
      <c r="AK231" s="136"/>
      <c r="AL231" s="138">
        <v>1</v>
      </c>
      <c r="AM231" s="144"/>
      <c r="AN231" s="144"/>
      <c r="AO231" s="144"/>
      <c r="AP231" s="144"/>
      <c r="AQ231" s="2" t="str">
        <f t="shared" si="52"/>
        <v>http://www.aubertrain.com/shop/img-put/prod/106/620-03-01.jpg</v>
      </c>
      <c r="AR231" s="2" t="str">
        <f t="shared" si="60"/>
        <v/>
      </c>
      <c r="AS231" s="2" t="str">
        <f t="shared" si="61"/>
        <v/>
      </c>
      <c r="AT231" s="2" t="str">
        <f t="shared" si="62"/>
        <v/>
      </c>
      <c r="AU231" s="2" t="str">
        <f t="shared" si="63"/>
        <v/>
      </c>
      <c r="AV231" s="2" t="str">
        <f t="shared" si="64"/>
        <v/>
      </c>
      <c r="AW231" s="183" t="str">
        <f t="shared" si="59"/>
        <v>http://www.aubertrain.com/shop/img-put/prod/106/620-03-01.jpg</v>
      </c>
      <c r="AX231" s="183" t="str">
        <f t="shared" si="65"/>
        <v>LOCOMOTIVES LAITON,03</v>
      </c>
    </row>
    <row r="232" spans="1:50" ht="68" customHeight="1">
      <c r="A232" s="2">
        <v>231</v>
      </c>
      <c r="B232" s="18"/>
      <c r="C232" s="282">
        <v>106</v>
      </c>
      <c r="D232" s="282" t="s">
        <v>3500</v>
      </c>
      <c r="E232" s="283"/>
      <c r="F232" s="171" t="str">
        <f t="shared" si="45"/>
        <v>10603</v>
      </c>
      <c r="G232" s="171" t="str">
        <f t="shared" si="46"/>
        <v>LOCOMOTIVES LAITON</v>
      </c>
      <c r="H232" s="171" t="str">
        <f t="shared" si="47"/>
        <v>03</v>
      </c>
      <c r="I232" s="171" t="str">
        <f t="shared" si="48"/>
        <v/>
      </c>
      <c r="J232" s="171">
        <f t="shared" si="49"/>
        <v>63</v>
      </c>
      <c r="K232" s="31">
        <f t="shared" si="50"/>
        <v>0</v>
      </c>
      <c r="L232" s="192" t="s">
        <v>3499</v>
      </c>
      <c r="M232" s="88"/>
      <c r="N232" s="88"/>
      <c r="O232" s="88"/>
      <c r="P232" s="88"/>
      <c r="Q232" s="88"/>
      <c r="R232" s="27" t="s">
        <v>918</v>
      </c>
      <c r="S232" s="21">
        <v>1</v>
      </c>
      <c r="T232" s="16" t="s">
        <v>1566</v>
      </c>
      <c r="U232" s="16" t="s">
        <v>1597</v>
      </c>
      <c r="V232" s="16" t="s">
        <v>1591</v>
      </c>
      <c r="W232" s="16" t="s">
        <v>1600</v>
      </c>
      <c r="X232" s="11" t="s">
        <v>925</v>
      </c>
      <c r="Y232" s="11" t="s">
        <v>927</v>
      </c>
      <c r="Z232" s="280">
        <f t="shared" si="51"/>
        <v>475</v>
      </c>
      <c r="AA232" s="12">
        <v>570</v>
      </c>
      <c r="AB232" s="145">
        <v>320</v>
      </c>
      <c r="AC232" s="145"/>
      <c r="AD232" s="127"/>
      <c r="AE232" s="152"/>
      <c r="AF232" s="156"/>
      <c r="AG232" s="160">
        <v>1</v>
      </c>
      <c r="AH232" s="138">
        <v>1</v>
      </c>
      <c r="AI232" s="136"/>
      <c r="AJ232" s="136"/>
      <c r="AK232" s="136"/>
      <c r="AL232" s="138">
        <v>1</v>
      </c>
      <c r="AM232" s="144"/>
      <c r="AN232" s="144"/>
      <c r="AO232" s="144"/>
      <c r="AP232" s="144"/>
      <c r="AQ232" s="2" t="str">
        <f t="shared" si="52"/>
        <v>http://www.aubertrain.com/shop/img-put/prod/106/620-04-01.jpg</v>
      </c>
      <c r="AR232" s="2" t="str">
        <f t="shared" si="60"/>
        <v/>
      </c>
      <c r="AS232" s="2" t="str">
        <f t="shared" si="61"/>
        <v/>
      </c>
      <c r="AT232" s="2" t="str">
        <f t="shared" si="62"/>
        <v/>
      </c>
      <c r="AU232" s="2" t="str">
        <f t="shared" si="63"/>
        <v/>
      </c>
      <c r="AV232" s="2" t="str">
        <f t="shared" si="64"/>
        <v/>
      </c>
      <c r="AW232" s="183" t="str">
        <f t="shared" si="59"/>
        <v>http://www.aubertrain.com/shop/img-put/prod/106/620-04-01.jpg</v>
      </c>
      <c r="AX232" s="183" t="str">
        <f t="shared" si="65"/>
        <v>LOCOMOTIVES LAITON,03</v>
      </c>
    </row>
    <row r="233" spans="1:50" ht="68" customHeight="1">
      <c r="A233" s="1">
        <v>232</v>
      </c>
      <c r="B233" s="18"/>
      <c r="C233" s="282">
        <v>106</v>
      </c>
      <c r="D233" s="282" t="s">
        <v>3500</v>
      </c>
      <c r="E233" s="283"/>
      <c r="F233" s="171" t="str">
        <f t="shared" si="45"/>
        <v>10603</v>
      </c>
      <c r="G233" s="171" t="str">
        <f t="shared" si="46"/>
        <v>LOCOMOTIVES LAITON</v>
      </c>
      <c r="H233" s="171" t="str">
        <f t="shared" si="47"/>
        <v>03</v>
      </c>
      <c r="I233" s="171" t="str">
        <f t="shared" si="48"/>
        <v/>
      </c>
      <c r="J233" s="171">
        <f t="shared" si="49"/>
        <v>63</v>
      </c>
      <c r="K233" s="31">
        <f t="shared" si="50"/>
        <v>0</v>
      </c>
      <c r="L233" s="192" t="s">
        <v>3499</v>
      </c>
      <c r="M233" s="192" t="s">
        <v>3510</v>
      </c>
      <c r="N233" s="192" t="s">
        <v>3500</v>
      </c>
      <c r="O233" s="192" t="s">
        <v>3501</v>
      </c>
      <c r="P233" s="192" t="s">
        <v>3502</v>
      </c>
      <c r="Q233" s="88"/>
      <c r="R233" s="27" t="s">
        <v>931</v>
      </c>
      <c r="S233" s="21">
        <v>1</v>
      </c>
      <c r="T233" s="16" t="s">
        <v>1595</v>
      </c>
      <c r="U233" s="16" t="s">
        <v>1592</v>
      </c>
      <c r="V233" s="16" t="s">
        <v>1593</v>
      </c>
      <c r="W233" s="16" t="s">
        <v>1594</v>
      </c>
      <c r="X233" s="11" t="s">
        <v>1543</v>
      </c>
      <c r="Y233" s="11" t="s">
        <v>1920</v>
      </c>
      <c r="Z233" s="280">
        <f t="shared" si="51"/>
        <v>2150</v>
      </c>
      <c r="AA233" s="12">
        <v>2580</v>
      </c>
      <c r="AB233" s="145"/>
      <c r="AC233" s="145"/>
      <c r="AD233" s="127"/>
      <c r="AE233" s="152"/>
      <c r="AF233" s="156"/>
      <c r="AG233" s="160">
        <v>1</v>
      </c>
      <c r="AH233" s="138"/>
      <c r="AI233" s="138">
        <v>1</v>
      </c>
      <c r="AJ233" s="136"/>
      <c r="AK233" s="136"/>
      <c r="AL233" s="138">
        <v>1</v>
      </c>
      <c r="AM233" s="144"/>
      <c r="AN233" s="144"/>
      <c r="AO233" s="144"/>
      <c r="AP233" s="144"/>
      <c r="AQ233" s="2" t="str">
        <f t="shared" si="52"/>
        <v>http://www.aubertrain.com/shop/img-put/prod/106/620-05-01.jpg</v>
      </c>
      <c r="AR233" s="2" t="str">
        <f t="shared" si="60"/>
        <v>,http://www.aubertrain.com/shop/img-put/prod/106/620-05-02.jpg</v>
      </c>
      <c r="AS233" s="2" t="str">
        <f t="shared" si="61"/>
        <v>,http://www.aubertrain.com/shop/img-put/prod/106/620-05-03.jpg</v>
      </c>
      <c r="AT233" s="2" t="str">
        <f t="shared" si="62"/>
        <v>,http://www.aubertrain.com/shop/img-put/prod/106/620-05-04.jpg</v>
      </c>
      <c r="AU233" s="2" t="str">
        <f t="shared" si="63"/>
        <v>,http://www.aubertrain.com/shop/img-put/prod/106/620-05-05.jpg</v>
      </c>
      <c r="AV233" s="2" t="str">
        <f t="shared" si="64"/>
        <v/>
      </c>
      <c r="AW233" s="183" t="str">
        <f t="shared" si="59"/>
        <v>http://www.aubertrain.com/shop/img-put/prod/106/620-05-01.jpg,http://www.aubertrain.com/shop/img-put/prod/106/620-05-02.jpg,http://www.aubertrain.com/shop/img-put/prod/106/620-05-03.jpg,http://www.aubertrain.com/shop/img-put/prod/106/620-05-04.jpg,http://www.aubertrain.com/shop/img-put/prod/106/620-05-05.jpg</v>
      </c>
      <c r="AX233" s="183" t="str">
        <f t="shared" si="65"/>
        <v>LOCOMOTIVES LAITON,03</v>
      </c>
    </row>
    <row r="234" spans="1:50" ht="68" customHeight="1">
      <c r="A234" s="2">
        <v>233</v>
      </c>
      <c r="B234" s="18"/>
      <c r="C234" s="282">
        <v>106</v>
      </c>
      <c r="D234" s="282" t="s">
        <v>3500</v>
      </c>
      <c r="E234" s="283"/>
      <c r="F234" s="171" t="str">
        <f t="shared" si="45"/>
        <v>10603</v>
      </c>
      <c r="G234" s="171" t="str">
        <f t="shared" si="46"/>
        <v>LOCOMOTIVES LAITON</v>
      </c>
      <c r="H234" s="171" t="str">
        <f t="shared" si="47"/>
        <v>03</v>
      </c>
      <c r="I234" s="171" t="str">
        <f t="shared" si="48"/>
        <v/>
      </c>
      <c r="J234" s="171">
        <f t="shared" si="49"/>
        <v>63</v>
      </c>
      <c r="K234" s="31">
        <f t="shared" si="50"/>
        <v>0</v>
      </c>
      <c r="L234" s="192" t="s">
        <v>3499</v>
      </c>
      <c r="M234" s="192" t="s">
        <v>3510</v>
      </c>
      <c r="N234" s="192" t="s">
        <v>3500</v>
      </c>
      <c r="O234" s="192" t="s">
        <v>3501</v>
      </c>
      <c r="P234" s="192" t="s">
        <v>3502</v>
      </c>
      <c r="Q234" s="88"/>
      <c r="R234" s="27" t="s">
        <v>932</v>
      </c>
      <c r="S234" s="21">
        <v>1</v>
      </c>
      <c r="T234" s="16" t="s">
        <v>933</v>
      </c>
      <c r="U234" s="16" t="s">
        <v>1562</v>
      </c>
      <c r="V234" s="16" t="s">
        <v>1289</v>
      </c>
      <c r="W234" s="16" t="s">
        <v>1567</v>
      </c>
      <c r="X234" s="11" t="s">
        <v>1542</v>
      </c>
      <c r="Y234" s="11" t="s">
        <v>1921</v>
      </c>
      <c r="Z234" s="280">
        <f t="shared" si="51"/>
        <v>2150</v>
      </c>
      <c r="AA234" s="12">
        <v>2580</v>
      </c>
      <c r="AB234" s="145"/>
      <c r="AC234" s="145"/>
      <c r="AD234" s="127"/>
      <c r="AE234" s="152"/>
      <c r="AF234" s="156"/>
      <c r="AG234" s="160">
        <v>1</v>
      </c>
      <c r="AH234" s="138"/>
      <c r="AI234" s="138">
        <v>1</v>
      </c>
      <c r="AJ234" s="136"/>
      <c r="AK234" s="136"/>
      <c r="AL234" s="138">
        <v>1</v>
      </c>
      <c r="AM234" s="144"/>
      <c r="AN234" s="144"/>
      <c r="AO234" s="144"/>
      <c r="AP234" s="144"/>
      <c r="AQ234" s="2" t="str">
        <f t="shared" si="52"/>
        <v>http://www.aubertrain.com/shop/img-put/prod/106/620-06-01.jpg</v>
      </c>
      <c r="AR234" s="2" t="str">
        <f t="shared" si="60"/>
        <v>,http://www.aubertrain.com/shop/img-put/prod/106/620-06-02.jpg</v>
      </c>
      <c r="AS234" s="2" t="str">
        <f t="shared" si="61"/>
        <v>,http://www.aubertrain.com/shop/img-put/prod/106/620-06-03.jpg</v>
      </c>
      <c r="AT234" s="2" t="str">
        <f t="shared" si="62"/>
        <v>,http://www.aubertrain.com/shop/img-put/prod/106/620-06-04.jpg</v>
      </c>
      <c r="AU234" s="2" t="str">
        <f t="shared" si="63"/>
        <v>,http://www.aubertrain.com/shop/img-put/prod/106/620-06-05.jpg</v>
      </c>
      <c r="AV234" s="2" t="str">
        <f t="shared" si="64"/>
        <v/>
      </c>
      <c r="AW234" s="183" t="str">
        <f t="shared" si="59"/>
        <v>http://www.aubertrain.com/shop/img-put/prod/106/620-06-01.jpg,http://www.aubertrain.com/shop/img-put/prod/106/620-06-02.jpg,http://www.aubertrain.com/shop/img-put/prod/106/620-06-03.jpg,http://www.aubertrain.com/shop/img-put/prod/106/620-06-04.jpg,http://www.aubertrain.com/shop/img-put/prod/106/620-06-05.jpg</v>
      </c>
      <c r="AX234" s="183" t="str">
        <f t="shared" si="65"/>
        <v>LOCOMOTIVES LAITON,03</v>
      </c>
    </row>
    <row r="235" spans="1:50" ht="68" customHeight="1">
      <c r="A235" s="1">
        <v>234</v>
      </c>
      <c r="B235" s="18"/>
      <c r="C235" s="282">
        <v>106</v>
      </c>
      <c r="D235" s="282" t="s">
        <v>3500</v>
      </c>
      <c r="E235" s="283"/>
      <c r="F235" s="171" t="str">
        <f t="shared" si="45"/>
        <v>10603</v>
      </c>
      <c r="G235" s="171" t="str">
        <f t="shared" si="46"/>
        <v>LOCOMOTIVES LAITON</v>
      </c>
      <c r="H235" s="171" t="str">
        <f t="shared" si="47"/>
        <v>03</v>
      </c>
      <c r="I235" s="171" t="str">
        <f t="shared" si="48"/>
        <v/>
      </c>
      <c r="J235" s="171">
        <f t="shared" si="49"/>
        <v>63</v>
      </c>
      <c r="K235" s="31">
        <f t="shared" si="50"/>
        <v>0</v>
      </c>
      <c r="L235" s="192" t="s">
        <v>3499</v>
      </c>
      <c r="M235" s="192" t="s">
        <v>3510</v>
      </c>
      <c r="N235" s="192" t="s">
        <v>3500</v>
      </c>
      <c r="O235" s="88"/>
      <c r="P235" s="88"/>
      <c r="Q235" s="88"/>
      <c r="R235" s="27" t="s">
        <v>935</v>
      </c>
      <c r="S235" s="21">
        <v>1</v>
      </c>
      <c r="T235" s="16" t="s">
        <v>934</v>
      </c>
      <c r="U235" s="16" t="s">
        <v>1563</v>
      </c>
      <c r="V235" s="16" t="s">
        <v>1544</v>
      </c>
      <c r="W235" s="16" t="s">
        <v>1563</v>
      </c>
      <c r="X235" s="11" t="s">
        <v>1545</v>
      </c>
      <c r="Y235" s="11" t="s">
        <v>1922</v>
      </c>
      <c r="Z235" s="280">
        <f t="shared" si="51"/>
        <v>2150</v>
      </c>
      <c r="AA235" s="12">
        <v>2580</v>
      </c>
      <c r="AB235" s="145"/>
      <c r="AC235" s="145"/>
      <c r="AD235" s="127"/>
      <c r="AE235" s="152"/>
      <c r="AF235" s="156"/>
      <c r="AG235" s="160">
        <v>1</v>
      </c>
      <c r="AH235" s="137"/>
      <c r="AI235" s="136">
        <v>1</v>
      </c>
      <c r="AJ235" s="136"/>
      <c r="AK235" s="136"/>
      <c r="AL235" s="138">
        <v>1</v>
      </c>
      <c r="AM235" s="144"/>
      <c r="AN235" s="144"/>
      <c r="AO235" s="144"/>
      <c r="AP235" s="144"/>
      <c r="AQ235" s="2" t="str">
        <f t="shared" si="52"/>
        <v>http://www.aubertrain.com/shop/img-put/prod/106/620-07-01.jpg</v>
      </c>
      <c r="AR235" s="2" t="str">
        <f t="shared" si="60"/>
        <v>,http://www.aubertrain.com/shop/img-put/prod/106/620-07-02.jpg</v>
      </c>
      <c r="AS235" s="2" t="str">
        <f t="shared" si="61"/>
        <v>,http://www.aubertrain.com/shop/img-put/prod/106/620-07-03.jpg</v>
      </c>
      <c r="AT235" s="2" t="str">
        <f t="shared" si="62"/>
        <v/>
      </c>
      <c r="AU235" s="2" t="str">
        <f t="shared" si="63"/>
        <v/>
      </c>
      <c r="AV235" s="2" t="str">
        <f t="shared" si="64"/>
        <v/>
      </c>
      <c r="AW235" s="183" t="str">
        <f t="shared" si="59"/>
        <v>http://www.aubertrain.com/shop/img-put/prod/106/620-07-01.jpg,http://www.aubertrain.com/shop/img-put/prod/106/620-07-02.jpg,http://www.aubertrain.com/shop/img-put/prod/106/620-07-03.jpg</v>
      </c>
      <c r="AX235" s="183" t="str">
        <f t="shared" si="65"/>
        <v>LOCOMOTIVES LAITON,03</v>
      </c>
    </row>
    <row r="236" spans="1:50" ht="68" customHeight="1">
      <c r="A236" s="2">
        <v>235</v>
      </c>
      <c r="B236" s="18"/>
      <c r="C236" s="282">
        <v>106</v>
      </c>
      <c r="D236" s="282" t="s">
        <v>3510</v>
      </c>
      <c r="E236" s="283"/>
      <c r="F236" s="171" t="str">
        <f t="shared" si="45"/>
        <v>10602</v>
      </c>
      <c r="G236" s="171" t="str">
        <f t="shared" si="46"/>
        <v>LOCOMOTIVES LAITON</v>
      </c>
      <c r="H236" s="171" t="str">
        <f t="shared" si="47"/>
        <v>02</v>
      </c>
      <c r="I236" s="171" t="str">
        <f t="shared" si="48"/>
        <v/>
      </c>
      <c r="J236" s="171">
        <f t="shared" si="49"/>
        <v>62</v>
      </c>
      <c r="K236" s="31">
        <f t="shared" si="50"/>
        <v>0</v>
      </c>
      <c r="L236" s="192"/>
      <c r="M236" s="88"/>
      <c r="N236" s="88"/>
      <c r="O236" s="88"/>
      <c r="P236" s="88"/>
      <c r="Q236" s="88"/>
      <c r="R236" s="27" t="s">
        <v>936</v>
      </c>
      <c r="S236" s="21">
        <v>1</v>
      </c>
      <c r="T236" s="16" t="s">
        <v>938</v>
      </c>
      <c r="U236" s="16" t="s">
        <v>2010</v>
      </c>
      <c r="V236" s="16" t="s">
        <v>1291</v>
      </c>
      <c r="W236" s="16" t="s">
        <v>1601</v>
      </c>
      <c r="X236" s="45" t="s">
        <v>1575</v>
      </c>
      <c r="Y236" s="11" t="s">
        <v>1923</v>
      </c>
      <c r="Z236" s="280">
        <f t="shared" si="51"/>
        <v>150</v>
      </c>
      <c r="AA236" s="12">
        <v>180</v>
      </c>
      <c r="AB236" s="145"/>
      <c r="AC236" s="145"/>
      <c r="AD236" s="127"/>
      <c r="AE236" s="152"/>
      <c r="AF236" s="156"/>
      <c r="AG236" s="160"/>
      <c r="AH236" s="137"/>
      <c r="AI236" s="136"/>
      <c r="AJ236" s="136"/>
      <c r="AK236" s="136"/>
      <c r="AL236" s="140"/>
      <c r="AM236" s="144"/>
      <c r="AN236" s="144"/>
      <c r="AO236" s="144"/>
      <c r="AP236" s="144"/>
      <c r="AQ236" s="2" t="str">
        <f t="shared" si="52"/>
        <v/>
      </c>
      <c r="AR236" s="2" t="str">
        <f t="shared" si="60"/>
        <v/>
      </c>
      <c r="AS236" s="2" t="str">
        <f t="shared" si="61"/>
        <v/>
      </c>
      <c r="AT236" s="2" t="str">
        <f t="shared" si="62"/>
        <v/>
      </c>
      <c r="AU236" s="2" t="str">
        <f t="shared" si="63"/>
        <v/>
      </c>
      <c r="AV236" s="2" t="str">
        <f t="shared" si="64"/>
        <v/>
      </c>
      <c r="AW236" s="183" t="str">
        <f t="shared" si="59"/>
        <v/>
      </c>
      <c r="AX236" s="183" t="str">
        <f t="shared" si="65"/>
        <v>LOCOMOTIVES LAITON,02</v>
      </c>
    </row>
    <row r="237" spans="1:50" ht="68" customHeight="1">
      <c r="A237" s="1">
        <v>236</v>
      </c>
      <c r="B237" s="18"/>
      <c r="C237" s="282">
        <v>106</v>
      </c>
      <c r="D237" s="282" t="s">
        <v>3510</v>
      </c>
      <c r="E237" s="283"/>
      <c r="F237" s="171" t="str">
        <f t="shared" si="45"/>
        <v>10602</v>
      </c>
      <c r="G237" s="171" t="str">
        <f t="shared" si="46"/>
        <v>LOCOMOTIVES LAITON</v>
      </c>
      <c r="H237" s="171" t="str">
        <f t="shared" si="47"/>
        <v>02</v>
      </c>
      <c r="I237" s="171" t="str">
        <f t="shared" si="48"/>
        <v/>
      </c>
      <c r="J237" s="171">
        <f t="shared" si="49"/>
        <v>62</v>
      </c>
      <c r="K237" s="31">
        <f t="shared" si="50"/>
        <v>0</v>
      </c>
      <c r="L237" s="192"/>
      <c r="M237" s="88"/>
      <c r="N237" s="88"/>
      <c r="O237" s="88"/>
      <c r="P237" s="88"/>
      <c r="Q237" s="88"/>
      <c r="R237" s="27" t="s">
        <v>937</v>
      </c>
      <c r="S237" s="21">
        <v>1</v>
      </c>
      <c r="T237" s="16" t="s">
        <v>939</v>
      </c>
      <c r="U237" s="16" t="s">
        <v>1602</v>
      </c>
      <c r="V237" s="16" t="s">
        <v>1290</v>
      </c>
      <c r="W237" s="16" t="s">
        <v>1602</v>
      </c>
      <c r="X237" s="11" t="s">
        <v>1576</v>
      </c>
      <c r="Y237" s="11" t="s">
        <v>1577</v>
      </c>
      <c r="Z237" s="280">
        <f t="shared" si="51"/>
        <v>150</v>
      </c>
      <c r="AA237" s="12">
        <v>180</v>
      </c>
      <c r="AB237" s="145"/>
      <c r="AC237" s="145"/>
      <c r="AD237" s="127"/>
      <c r="AE237" s="152"/>
      <c r="AF237" s="156"/>
      <c r="AG237" s="160"/>
      <c r="AH237" s="137"/>
      <c r="AI237" s="136"/>
      <c r="AJ237" s="136"/>
      <c r="AK237" s="136"/>
      <c r="AL237" s="140"/>
      <c r="AM237" s="144"/>
      <c r="AN237" s="144"/>
      <c r="AO237" s="144"/>
      <c r="AP237" s="144"/>
      <c r="AQ237" s="2" t="str">
        <f t="shared" si="52"/>
        <v/>
      </c>
      <c r="AR237" s="2" t="str">
        <f t="shared" si="60"/>
        <v/>
      </c>
      <c r="AS237" s="2" t="str">
        <f t="shared" si="61"/>
        <v/>
      </c>
      <c r="AT237" s="2" t="str">
        <f t="shared" si="62"/>
        <v/>
      </c>
      <c r="AU237" s="2" t="str">
        <f t="shared" si="63"/>
        <v/>
      </c>
      <c r="AV237" s="2" t="str">
        <f t="shared" si="64"/>
        <v/>
      </c>
      <c r="AW237" s="183" t="str">
        <f t="shared" si="59"/>
        <v/>
      </c>
      <c r="AX237" s="183" t="str">
        <f t="shared" si="65"/>
        <v>LOCOMOTIVES LAITON,02</v>
      </c>
    </row>
    <row r="238" spans="1:50" ht="68" customHeight="1">
      <c r="A238" s="2">
        <v>237</v>
      </c>
      <c r="B238" s="18"/>
      <c r="C238" s="282">
        <v>106</v>
      </c>
      <c r="D238" s="282" t="s">
        <v>3500</v>
      </c>
      <c r="E238" s="283"/>
      <c r="F238" s="171" t="str">
        <f t="shared" si="45"/>
        <v>10603</v>
      </c>
      <c r="G238" s="171" t="str">
        <f t="shared" si="46"/>
        <v>LOCOMOTIVES LAITON</v>
      </c>
      <c r="H238" s="171" t="str">
        <f t="shared" si="47"/>
        <v>03</v>
      </c>
      <c r="I238" s="171" t="str">
        <f t="shared" si="48"/>
        <v/>
      </c>
      <c r="J238" s="171">
        <f t="shared" si="49"/>
        <v>63</v>
      </c>
      <c r="K238" s="31">
        <f t="shared" si="50"/>
        <v>0</v>
      </c>
      <c r="L238" s="192" t="s">
        <v>3499</v>
      </c>
      <c r="M238" s="192" t="s">
        <v>3510</v>
      </c>
      <c r="N238" s="88"/>
      <c r="O238" s="88"/>
      <c r="P238" s="88"/>
      <c r="Q238" s="88"/>
      <c r="R238" s="27" t="s">
        <v>1331</v>
      </c>
      <c r="S238" s="21">
        <v>1</v>
      </c>
      <c r="T238" s="16" t="s">
        <v>1605</v>
      </c>
      <c r="U238" s="16" t="s">
        <v>1603</v>
      </c>
      <c r="V238" s="16" t="s">
        <v>1606</v>
      </c>
      <c r="W238" s="16" t="s">
        <v>1604</v>
      </c>
      <c r="X238" s="11" t="s">
        <v>1568</v>
      </c>
      <c r="Y238" s="11" t="s">
        <v>1924</v>
      </c>
      <c r="Z238" s="280">
        <f t="shared" si="51"/>
        <v>650</v>
      </c>
      <c r="AA238" s="12">
        <v>780</v>
      </c>
      <c r="AB238" s="145"/>
      <c r="AC238" s="145"/>
      <c r="AD238" s="127"/>
      <c r="AE238" s="152"/>
      <c r="AF238" s="156"/>
      <c r="AG238" s="160">
        <v>1</v>
      </c>
      <c r="AH238" s="136">
        <v>1</v>
      </c>
      <c r="AI238" s="136"/>
      <c r="AJ238" s="136"/>
      <c r="AK238" s="136"/>
      <c r="AL238" s="138">
        <v>1</v>
      </c>
      <c r="AM238" s="144"/>
      <c r="AN238" s="144"/>
      <c r="AO238" s="144"/>
      <c r="AP238" s="144"/>
      <c r="AQ238" s="2" t="str">
        <f t="shared" si="52"/>
        <v>http://www.aubertrain.com/shop/img-put/prod/106/620-10-01.jpg</v>
      </c>
      <c r="AR238" s="2" t="str">
        <f t="shared" si="60"/>
        <v>,http://www.aubertrain.com/shop/img-put/prod/106/620-10-02.jpg</v>
      </c>
      <c r="AS238" s="2" t="str">
        <f t="shared" si="61"/>
        <v/>
      </c>
      <c r="AT238" s="2" t="str">
        <f t="shared" si="62"/>
        <v/>
      </c>
      <c r="AU238" s="2" t="str">
        <f t="shared" si="63"/>
        <v/>
      </c>
      <c r="AV238" s="2" t="str">
        <f t="shared" si="64"/>
        <v/>
      </c>
      <c r="AW238" s="183" t="str">
        <f t="shared" si="59"/>
        <v>http://www.aubertrain.com/shop/img-put/prod/106/620-10-01.jpg,http://www.aubertrain.com/shop/img-put/prod/106/620-10-02.jpg</v>
      </c>
      <c r="AX238" s="183" t="str">
        <f t="shared" si="65"/>
        <v>LOCOMOTIVES LAITON,03</v>
      </c>
    </row>
    <row r="239" spans="1:50" ht="68" customHeight="1">
      <c r="A239" s="1">
        <v>238</v>
      </c>
      <c r="B239" s="18"/>
      <c r="C239" s="282">
        <v>106</v>
      </c>
      <c r="D239" s="282" t="s">
        <v>3500</v>
      </c>
      <c r="E239" s="283"/>
      <c r="F239" s="171" t="str">
        <f t="shared" si="45"/>
        <v>10603</v>
      </c>
      <c r="G239" s="171" t="str">
        <f t="shared" si="46"/>
        <v>LOCOMOTIVES LAITON</v>
      </c>
      <c r="H239" s="171" t="str">
        <f t="shared" si="47"/>
        <v>03</v>
      </c>
      <c r="I239" s="171" t="str">
        <f t="shared" si="48"/>
        <v/>
      </c>
      <c r="J239" s="171">
        <f t="shared" si="49"/>
        <v>63</v>
      </c>
      <c r="K239" s="31">
        <f t="shared" si="50"/>
        <v>0</v>
      </c>
      <c r="L239" s="192" t="s">
        <v>3499</v>
      </c>
      <c r="M239" s="192" t="s">
        <v>3510</v>
      </c>
      <c r="N239" s="88"/>
      <c r="O239" s="88"/>
      <c r="P239" s="88"/>
      <c r="Q239" s="88"/>
      <c r="R239" s="27" t="s">
        <v>1332</v>
      </c>
      <c r="S239" s="21">
        <v>1</v>
      </c>
      <c r="T239" s="16" t="s">
        <v>1561</v>
      </c>
      <c r="U239" s="16" t="s">
        <v>1607</v>
      </c>
      <c r="V239" s="16" t="s">
        <v>1609</v>
      </c>
      <c r="W239" s="16" t="s">
        <v>1608</v>
      </c>
      <c r="X239" s="11" t="s">
        <v>1574</v>
      </c>
      <c r="Y239" s="11" t="s">
        <v>1925</v>
      </c>
      <c r="Z239" s="280">
        <f t="shared" si="51"/>
        <v>733.33333333333337</v>
      </c>
      <c r="AA239" s="12">
        <v>880</v>
      </c>
      <c r="AB239" s="145"/>
      <c r="AC239" s="145"/>
      <c r="AD239" s="127"/>
      <c r="AE239" s="152"/>
      <c r="AF239" s="156"/>
      <c r="AG239" s="160">
        <v>1</v>
      </c>
      <c r="AH239" s="136">
        <v>1</v>
      </c>
      <c r="AI239" s="136"/>
      <c r="AJ239" s="136"/>
      <c r="AK239" s="136"/>
      <c r="AL239" s="138">
        <v>1</v>
      </c>
      <c r="AM239" s="144"/>
      <c r="AN239" s="144"/>
      <c r="AO239" s="144"/>
      <c r="AP239" s="144"/>
      <c r="AQ239" s="2" t="str">
        <f t="shared" si="52"/>
        <v>http://www.aubertrain.com/shop/img-put/prod/106/620-11-01.jpg</v>
      </c>
      <c r="AR239" s="2" t="str">
        <f t="shared" si="60"/>
        <v>,http://www.aubertrain.com/shop/img-put/prod/106/620-11-02.jpg</v>
      </c>
      <c r="AS239" s="2" t="str">
        <f t="shared" si="61"/>
        <v/>
      </c>
      <c r="AT239" s="2" t="str">
        <f t="shared" si="62"/>
        <v/>
      </c>
      <c r="AU239" s="2" t="str">
        <f t="shared" si="63"/>
        <v/>
      </c>
      <c r="AV239" s="2" t="str">
        <f t="shared" si="64"/>
        <v/>
      </c>
      <c r="AW239" s="183" t="str">
        <f t="shared" si="59"/>
        <v>http://www.aubertrain.com/shop/img-put/prod/106/620-11-01.jpg,http://www.aubertrain.com/shop/img-put/prod/106/620-11-02.jpg</v>
      </c>
      <c r="AX239" s="183" t="str">
        <f t="shared" si="65"/>
        <v>LOCOMOTIVES LAITON,03</v>
      </c>
    </row>
    <row r="240" spans="1:50" ht="68" customHeight="1">
      <c r="A240" s="2">
        <v>239</v>
      </c>
      <c r="B240" s="18">
        <v>630</v>
      </c>
      <c r="C240" s="282">
        <v>106</v>
      </c>
      <c r="D240" s="282" t="s">
        <v>3501</v>
      </c>
      <c r="E240" s="283"/>
      <c r="F240" s="171" t="str">
        <f t="shared" si="45"/>
        <v>10604</v>
      </c>
      <c r="G240" s="171" t="str">
        <f t="shared" si="46"/>
        <v>LOCOMOTIVES LAITON</v>
      </c>
      <c r="H240" s="171" t="str">
        <f t="shared" si="47"/>
        <v>04</v>
      </c>
      <c r="I240" s="171" t="str">
        <f t="shared" si="48"/>
        <v/>
      </c>
      <c r="J240" s="171">
        <f t="shared" si="49"/>
        <v>0</v>
      </c>
      <c r="K240" s="31">
        <f t="shared" si="50"/>
        <v>0</v>
      </c>
      <c r="L240" s="192" t="s">
        <v>3499</v>
      </c>
      <c r="M240" s="192" t="s">
        <v>3510</v>
      </c>
      <c r="N240" s="88"/>
      <c r="O240" s="88"/>
      <c r="P240" s="88"/>
      <c r="Q240" s="88"/>
      <c r="R240" s="27" t="s">
        <v>920</v>
      </c>
      <c r="S240" s="21">
        <v>1</v>
      </c>
      <c r="T240" s="16" t="s">
        <v>1610</v>
      </c>
      <c r="U240" s="16" t="s">
        <v>1611</v>
      </c>
      <c r="V240" s="16" t="s">
        <v>1292</v>
      </c>
      <c r="W240" s="16" t="s">
        <v>1612</v>
      </c>
      <c r="X240" s="11" t="s">
        <v>1578</v>
      </c>
      <c r="Y240" s="11" t="s">
        <v>2066</v>
      </c>
      <c r="Z240" s="280">
        <f t="shared" si="51"/>
        <v>10</v>
      </c>
      <c r="AA240" s="12">
        <v>12</v>
      </c>
      <c r="AB240" s="145">
        <v>4</v>
      </c>
      <c r="AC240" s="145"/>
      <c r="AD240" s="127"/>
      <c r="AE240" s="152"/>
      <c r="AF240" s="156"/>
      <c r="AG240" s="160">
        <v>1</v>
      </c>
      <c r="AH240" s="136">
        <v>1</v>
      </c>
      <c r="AI240" s="136"/>
      <c r="AJ240" s="136"/>
      <c r="AK240" s="136"/>
      <c r="AL240" s="138">
        <v>1</v>
      </c>
      <c r="AM240" s="144"/>
      <c r="AN240" s="144"/>
      <c r="AO240" s="144"/>
      <c r="AP240" s="144"/>
      <c r="AQ240" s="2" t="str">
        <f t="shared" si="52"/>
        <v>http://www.aubertrain.com/shop/img-put/prod/106/630-01-01.jpg</v>
      </c>
      <c r="AR240" s="2" t="str">
        <f t="shared" si="60"/>
        <v>,http://www.aubertrain.com/shop/img-put/prod/106/630-01-02.jpg</v>
      </c>
      <c r="AS240" s="2" t="str">
        <f t="shared" si="61"/>
        <v/>
      </c>
      <c r="AT240" s="2" t="str">
        <f t="shared" si="62"/>
        <v/>
      </c>
      <c r="AU240" s="2" t="str">
        <f t="shared" si="63"/>
        <v/>
      </c>
      <c r="AV240" s="2" t="str">
        <f t="shared" si="64"/>
        <v/>
      </c>
      <c r="AW240" s="183" t="str">
        <f t="shared" si="59"/>
        <v>http://www.aubertrain.com/shop/img-put/prod/106/630-01-01.jpg,http://www.aubertrain.com/shop/img-put/prod/106/630-01-02.jpg</v>
      </c>
      <c r="AX240" s="183" t="str">
        <f t="shared" si="65"/>
        <v>LOCOMOTIVES LAITON,04</v>
      </c>
    </row>
    <row r="241" spans="1:50" ht="68" customHeight="1">
      <c r="A241" s="1">
        <v>240</v>
      </c>
      <c r="B241" s="18"/>
      <c r="C241" s="282">
        <v>106</v>
      </c>
      <c r="D241" s="282" t="s">
        <v>3501</v>
      </c>
      <c r="E241" s="283"/>
      <c r="F241" s="171" t="str">
        <f t="shared" si="45"/>
        <v>10604</v>
      </c>
      <c r="G241" s="171" t="str">
        <f t="shared" si="46"/>
        <v>LOCOMOTIVES LAITON</v>
      </c>
      <c r="H241" s="171" t="str">
        <f t="shared" si="47"/>
        <v>04</v>
      </c>
      <c r="I241" s="171" t="str">
        <f t="shared" si="48"/>
        <v/>
      </c>
      <c r="J241" s="171">
        <f t="shared" si="49"/>
        <v>0</v>
      </c>
      <c r="K241" s="31">
        <f t="shared" si="50"/>
        <v>0</v>
      </c>
      <c r="L241" s="192" t="s">
        <v>3499</v>
      </c>
      <c r="M241" s="192" t="s">
        <v>3510</v>
      </c>
      <c r="N241" s="192" t="s">
        <v>3500</v>
      </c>
      <c r="O241" s="192" t="s">
        <v>3501</v>
      </c>
      <c r="P241" s="192" t="s">
        <v>3502</v>
      </c>
      <c r="Q241" s="88"/>
      <c r="R241" s="27" t="s">
        <v>921</v>
      </c>
      <c r="S241" s="21">
        <v>1</v>
      </c>
      <c r="T241" s="16" t="s">
        <v>1614</v>
      </c>
      <c r="U241" s="16" t="s">
        <v>1613</v>
      </c>
      <c r="V241" s="16" t="s">
        <v>1615</v>
      </c>
      <c r="W241" s="16" t="s">
        <v>1616</v>
      </c>
      <c r="X241" s="11" t="s">
        <v>1580</v>
      </c>
      <c r="Y241" s="11" t="s">
        <v>1579</v>
      </c>
      <c r="Z241" s="280">
        <f t="shared" si="51"/>
        <v>13.333333333333334</v>
      </c>
      <c r="AA241" s="12">
        <v>16</v>
      </c>
      <c r="AB241" s="145">
        <v>6</v>
      </c>
      <c r="AC241" s="145"/>
      <c r="AD241" s="127"/>
      <c r="AE241" s="152"/>
      <c r="AF241" s="156"/>
      <c r="AG241" s="160">
        <v>1</v>
      </c>
      <c r="AH241" s="136">
        <v>1</v>
      </c>
      <c r="AI241" s="136"/>
      <c r="AJ241" s="136"/>
      <c r="AK241" s="136"/>
      <c r="AL241" s="138">
        <v>1</v>
      </c>
      <c r="AM241" s="144"/>
      <c r="AN241" s="144"/>
      <c r="AO241" s="144"/>
      <c r="AP241" s="144"/>
      <c r="AQ241" s="2" t="str">
        <f t="shared" si="52"/>
        <v>http://www.aubertrain.com/shop/img-put/prod/106/630-02-01.jpg</v>
      </c>
      <c r="AR241" s="2" t="str">
        <f t="shared" si="60"/>
        <v>,http://www.aubertrain.com/shop/img-put/prod/106/630-02-02.jpg</v>
      </c>
      <c r="AS241" s="2" t="str">
        <f t="shared" si="61"/>
        <v>,http://www.aubertrain.com/shop/img-put/prod/106/630-02-03.jpg</v>
      </c>
      <c r="AT241" s="2" t="str">
        <f t="shared" si="62"/>
        <v>,http://www.aubertrain.com/shop/img-put/prod/106/630-02-04.jpg</v>
      </c>
      <c r="AU241" s="2" t="str">
        <f t="shared" si="63"/>
        <v>,http://www.aubertrain.com/shop/img-put/prod/106/630-02-05.jpg</v>
      </c>
      <c r="AV241" s="2" t="str">
        <f t="shared" si="64"/>
        <v/>
      </c>
      <c r="AW241" s="183" t="str">
        <f t="shared" si="59"/>
        <v>http://www.aubertrain.com/shop/img-put/prod/106/630-02-01.jpg,http://www.aubertrain.com/shop/img-put/prod/106/630-02-02.jpg,http://www.aubertrain.com/shop/img-put/prod/106/630-02-03.jpg,http://www.aubertrain.com/shop/img-put/prod/106/630-02-04.jpg,http://www.aubertrain.com/shop/img-put/prod/106/630-02-05.jpg</v>
      </c>
      <c r="AX241" s="183" t="str">
        <f t="shared" si="65"/>
        <v>LOCOMOTIVES LAITON,04</v>
      </c>
    </row>
    <row r="242" spans="1:50" ht="68" customHeight="1">
      <c r="A242" s="2">
        <v>241</v>
      </c>
      <c r="B242" s="19" t="s">
        <v>458</v>
      </c>
      <c r="C242" s="282">
        <v>107</v>
      </c>
      <c r="D242" s="282" t="s">
        <v>3499</v>
      </c>
      <c r="E242" s="283"/>
      <c r="F242" s="171" t="str">
        <f t="shared" si="45"/>
        <v>10701</v>
      </c>
      <c r="G242" s="171" t="str">
        <f t="shared" si="46"/>
        <v>SAN JUAN CAR CIE</v>
      </c>
      <c r="H242" s="171" t="str">
        <f t="shared" si="47"/>
        <v>01</v>
      </c>
      <c r="I242" s="171" t="str">
        <f t="shared" si="48"/>
        <v/>
      </c>
      <c r="J242" s="171">
        <f t="shared" si="49"/>
        <v>65</v>
      </c>
      <c r="K242" s="31">
        <f t="shared" si="50"/>
        <v>0</v>
      </c>
      <c r="L242" s="192" t="s">
        <v>3499</v>
      </c>
      <c r="M242" s="195"/>
      <c r="N242" s="195"/>
      <c r="O242" s="195"/>
      <c r="P242" s="195"/>
      <c r="Q242" s="195"/>
      <c r="R242" s="28" t="s">
        <v>460</v>
      </c>
      <c r="S242" s="21">
        <v>1</v>
      </c>
      <c r="T242" s="16" t="s">
        <v>3379</v>
      </c>
      <c r="U242" s="16" t="s">
        <v>471</v>
      </c>
      <c r="V242" s="16" t="s">
        <v>98</v>
      </c>
      <c r="W242" s="16" t="s">
        <v>98</v>
      </c>
      <c r="X242" s="13" t="s">
        <v>166</v>
      </c>
      <c r="Y242" s="11" t="s">
        <v>162</v>
      </c>
      <c r="Z242" s="280">
        <f t="shared" si="51"/>
        <v>100</v>
      </c>
      <c r="AA242" s="12">
        <v>120</v>
      </c>
      <c r="AB242" s="146">
        <f>(194.95*0.7)*1.2</f>
        <v>163.75799999999995</v>
      </c>
      <c r="AC242" s="145"/>
      <c r="AD242" s="127">
        <v>3</v>
      </c>
      <c r="AE242" s="152">
        <v>1</v>
      </c>
      <c r="AF242" s="156"/>
      <c r="AG242" s="159"/>
      <c r="AH242" s="137"/>
      <c r="AI242" s="136">
        <v>1</v>
      </c>
      <c r="AJ242" s="136"/>
      <c r="AK242" s="140"/>
      <c r="AL242" s="140"/>
      <c r="AM242" s="136">
        <v>1</v>
      </c>
      <c r="AN242" s="144"/>
      <c r="AO242" s="144"/>
      <c r="AP242" s="144"/>
      <c r="AQ242" s="2" t="str">
        <f t="shared" si="52"/>
        <v>http://www.aubertrain.com/shop/img-put/prod/107/710-01-01.jpg</v>
      </c>
      <c r="AR242" s="2" t="str">
        <f t="shared" si="60"/>
        <v/>
      </c>
      <c r="AS242" s="2" t="str">
        <f t="shared" si="61"/>
        <v/>
      </c>
      <c r="AT242" s="2" t="str">
        <f t="shared" si="62"/>
        <v/>
      </c>
      <c r="AU242" s="2" t="str">
        <f t="shared" si="63"/>
        <v/>
      </c>
      <c r="AV242" s="2" t="str">
        <f t="shared" si="64"/>
        <v/>
      </c>
      <c r="AW242" s="183" t="str">
        <f t="shared" si="59"/>
        <v>http://www.aubertrain.com/shop/img-put/prod/107/710-01-01.jpg</v>
      </c>
      <c r="AX242" s="183" t="str">
        <f t="shared" si="65"/>
        <v>SAN JUAN CAR CIE,01</v>
      </c>
    </row>
    <row r="243" spans="1:50" ht="68" customHeight="1">
      <c r="A243" s="1">
        <v>242</v>
      </c>
      <c r="B243" s="19"/>
      <c r="C243" s="282">
        <v>107</v>
      </c>
      <c r="D243" s="282" t="s">
        <v>3499</v>
      </c>
      <c r="E243" s="283"/>
      <c r="F243" s="171" t="str">
        <f t="shared" si="45"/>
        <v>10701</v>
      </c>
      <c r="G243" s="171" t="str">
        <f t="shared" si="46"/>
        <v>SAN JUAN CAR CIE</v>
      </c>
      <c r="H243" s="171" t="str">
        <f t="shared" si="47"/>
        <v>01</v>
      </c>
      <c r="I243" s="171" t="str">
        <f t="shared" si="48"/>
        <v/>
      </c>
      <c r="J243" s="171">
        <f t="shared" si="49"/>
        <v>65</v>
      </c>
      <c r="K243" s="31">
        <f t="shared" si="50"/>
        <v>0</v>
      </c>
      <c r="L243" s="192" t="s">
        <v>3499</v>
      </c>
      <c r="M243" s="88"/>
      <c r="N243" s="88"/>
      <c r="O243" s="88"/>
      <c r="P243" s="88"/>
      <c r="Q243" s="88"/>
      <c r="R243" s="28" t="s">
        <v>461</v>
      </c>
      <c r="S243" s="21">
        <v>1</v>
      </c>
      <c r="T243" s="16" t="s">
        <v>3380</v>
      </c>
      <c r="U243" s="16" t="s">
        <v>472</v>
      </c>
      <c r="V243" s="16" t="s">
        <v>99</v>
      </c>
      <c r="W243" s="16" t="s">
        <v>99</v>
      </c>
      <c r="X243" s="11" t="s">
        <v>167</v>
      </c>
      <c r="Y243" s="11" t="s">
        <v>161</v>
      </c>
      <c r="Z243" s="280">
        <f t="shared" si="51"/>
        <v>125</v>
      </c>
      <c r="AA243" s="12">
        <v>150</v>
      </c>
      <c r="AB243" s="145"/>
      <c r="AC243" s="145"/>
      <c r="AD243" s="127">
        <v>1</v>
      </c>
      <c r="AE243" s="152">
        <v>1</v>
      </c>
      <c r="AF243" s="156"/>
      <c r="AG243" s="159"/>
      <c r="AH243" s="137"/>
      <c r="AI243" s="136">
        <v>1</v>
      </c>
      <c r="AJ243" s="136"/>
      <c r="AK243" s="140"/>
      <c r="AL243" s="140"/>
      <c r="AM243" s="136">
        <v>1</v>
      </c>
      <c r="AN243" s="144"/>
      <c r="AO243" s="144"/>
      <c r="AP243" s="144"/>
      <c r="AQ243" s="2" t="str">
        <f t="shared" si="52"/>
        <v>http://www.aubertrain.com/shop/img-put/prod/107/710-02-01.jpg</v>
      </c>
      <c r="AR243" s="2" t="str">
        <f t="shared" si="60"/>
        <v/>
      </c>
      <c r="AS243" s="2" t="str">
        <f t="shared" si="61"/>
        <v/>
      </c>
      <c r="AT243" s="2" t="str">
        <f t="shared" si="62"/>
        <v/>
      </c>
      <c r="AU243" s="2" t="str">
        <f t="shared" si="63"/>
        <v/>
      </c>
      <c r="AV243" s="2" t="str">
        <f t="shared" si="64"/>
        <v/>
      </c>
      <c r="AW243" s="183" t="str">
        <f t="shared" si="59"/>
        <v>http://www.aubertrain.com/shop/img-put/prod/107/710-02-01.jpg</v>
      </c>
      <c r="AX243" s="183" t="str">
        <f t="shared" si="65"/>
        <v>SAN JUAN CAR CIE,01</v>
      </c>
    </row>
    <row r="244" spans="1:50" ht="68" customHeight="1">
      <c r="A244" s="2">
        <v>243</v>
      </c>
      <c r="B244" s="19"/>
      <c r="C244" s="282">
        <v>107</v>
      </c>
      <c r="D244" s="282" t="s">
        <v>3499</v>
      </c>
      <c r="E244" s="283"/>
      <c r="F244" s="171" t="str">
        <f t="shared" si="45"/>
        <v>10701</v>
      </c>
      <c r="G244" s="171" t="str">
        <f t="shared" si="46"/>
        <v>SAN JUAN CAR CIE</v>
      </c>
      <c r="H244" s="171" t="str">
        <f t="shared" si="47"/>
        <v>01</v>
      </c>
      <c r="I244" s="171" t="str">
        <f t="shared" si="48"/>
        <v/>
      </c>
      <c r="J244" s="171">
        <f t="shared" si="49"/>
        <v>65</v>
      </c>
      <c r="K244" s="31">
        <f t="shared" si="50"/>
        <v>0</v>
      </c>
      <c r="L244" s="192" t="s">
        <v>3499</v>
      </c>
      <c r="M244" s="88"/>
      <c r="N244" s="88"/>
      <c r="O244" s="88"/>
      <c r="P244" s="88"/>
      <c r="Q244" s="88"/>
      <c r="R244" s="28" t="s">
        <v>462</v>
      </c>
      <c r="S244" s="21">
        <v>1</v>
      </c>
      <c r="T244" s="16" t="s">
        <v>3377</v>
      </c>
      <c r="U244" s="16" t="s">
        <v>473</v>
      </c>
      <c r="V244" s="16" t="s">
        <v>100</v>
      </c>
      <c r="W244" s="16" t="s">
        <v>100</v>
      </c>
      <c r="X244" s="13" t="s">
        <v>168</v>
      </c>
      <c r="Y244" s="11" t="s">
        <v>160</v>
      </c>
      <c r="Z244" s="280">
        <f t="shared" si="51"/>
        <v>79.166666666666671</v>
      </c>
      <c r="AA244" s="12">
        <v>95</v>
      </c>
      <c r="AB244" s="145"/>
      <c r="AC244" s="145"/>
      <c r="AD244" s="127">
        <v>1</v>
      </c>
      <c r="AE244" s="152">
        <v>1</v>
      </c>
      <c r="AF244" s="156"/>
      <c r="AG244" s="159"/>
      <c r="AH244" s="137"/>
      <c r="AI244" s="136">
        <v>1</v>
      </c>
      <c r="AJ244" s="136"/>
      <c r="AK244" s="140"/>
      <c r="AL244" s="140"/>
      <c r="AM244" s="136">
        <v>1</v>
      </c>
      <c r="AN244" s="144"/>
      <c r="AO244" s="144"/>
      <c r="AP244" s="144"/>
      <c r="AQ244" s="2" t="str">
        <f t="shared" si="52"/>
        <v>http://www.aubertrain.com/shop/img-put/prod/107/710-03-01.jpg</v>
      </c>
      <c r="AR244" s="2" t="str">
        <f t="shared" si="60"/>
        <v/>
      </c>
      <c r="AS244" s="2" t="str">
        <f t="shared" si="61"/>
        <v/>
      </c>
      <c r="AT244" s="2" t="str">
        <f t="shared" si="62"/>
        <v/>
      </c>
      <c r="AU244" s="2" t="str">
        <f t="shared" si="63"/>
        <v/>
      </c>
      <c r="AV244" s="2" t="str">
        <f t="shared" si="64"/>
        <v/>
      </c>
      <c r="AW244" s="183" t="str">
        <f t="shared" si="59"/>
        <v>http://www.aubertrain.com/shop/img-put/prod/107/710-03-01.jpg</v>
      </c>
      <c r="AX244" s="183" t="str">
        <f t="shared" si="65"/>
        <v>SAN JUAN CAR CIE,01</v>
      </c>
    </row>
    <row r="245" spans="1:50" ht="68" customHeight="1">
      <c r="A245" s="1">
        <v>244</v>
      </c>
      <c r="B245" s="19"/>
      <c r="C245" s="282">
        <v>107</v>
      </c>
      <c r="D245" s="282" t="s">
        <v>3499</v>
      </c>
      <c r="E245" s="283"/>
      <c r="F245" s="171" t="str">
        <f t="shared" si="45"/>
        <v>10701</v>
      </c>
      <c r="G245" s="171" t="str">
        <f t="shared" si="46"/>
        <v>SAN JUAN CAR CIE</v>
      </c>
      <c r="H245" s="171" t="str">
        <f t="shared" si="47"/>
        <v>01</v>
      </c>
      <c r="I245" s="171" t="str">
        <f t="shared" si="48"/>
        <v/>
      </c>
      <c r="J245" s="171">
        <f t="shared" si="49"/>
        <v>65</v>
      </c>
      <c r="K245" s="31">
        <f t="shared" si="50"/>
        <v>0</v>
      </c>
      <c r="L245" s="192" t="s">
        <v>3499</v>
      </c>
      <c r="M245" s="88"/>
      <c r="N245" s="88"/>
      <c r="O245" s="88"/>
      <c r="P245" s="88"/>
      <c r="Q245" s="88"/>
      <c r="R245" s="28" t="s">
        <v>463</v>
      </c>
      <c r="S245" s="21">
        <v>1</v>
      </c>
      <c r="T245" s="16" t="s">
        <v>3378</v>
      </c>
      <c r="U245" s="16" t="s">
        <v>474</v>
      </c>
      <c r="V245" s="16" t="s">
        <v>101</v>
      </c>
      <c r="W245" s="16" t="s">
        <v>101</v>
      </c>
      <c r="X245" s="13" t="s">
        <v>110</v>
      </c>
      <c r="Y245" s="11" t="s">
        <v>159</v>
      </c>
      <c r="Z245" s="280">
        <f t="shared" si="51"/>
        <v>70.833333333333343</v>
      </c>
      <c r="AA245" s="12">
        <v>85</v>
      </c>
      <c r="AB245" s="145"/>
      <c r="AC245" s="145"/>
      <c r="AD245" s="127"/>
      <c r="AE245" s="152">
        <v>1</v>
      </c>
      <c r="AF245" s="156"/>
      <c r="AG245" s="159"/>
      <c r="AH245" s="137"/>
      <c r="AI245" s="136">
        <v>1</v>
      </c>
      <c r="AJ245" s="136"/>
      <c r="AK245" s="140"/>
      <c r="AL245" s="140"/>
      <c r="AM245" s="136">
        <v>1</v>
      </c>
      <c r="AN245" s="144"/>
      <c r="AO245" s="144"/>
      <c r="AP245" s="144"/>
      <c r="AQ245" s="2" t="str">
        <f t="shared" si="52"/>
        <v>http://www.aubertrain.com/shop/img-put/prod/107/710-04-01.jpg</v>
      </c>
      <c r="AR245" s="2" t="str">
        <f t="shared" si="60"/>
        <v/>
      </c>
      <c r="AS245" s="2" t="str">
        <f t="shared" si="61"/>
        <v/>
      </c>
      <c r="AT245" s="2" t="str">
        <f t="shared" si="62"/>
        <v/>
      </c>
      <c r="AU245" s="2" t="str">
        <f t="shared" si="63"/>
        <v/>
      </c>
      <c r="AV245" s="2" t="str">
        <f t="shared" si="64"/>
        <v/>
      </c>
      <c r="AW245" s="183" t="str">
        <f t="shared" si="59"/>
        <v>http://www.aubertrain.com/shop/img-put/prod/107/710-04-01.jpg</v>
      </c>
      <c r="AX245" s="183" t="str">
        <f t="shared" si="65"/>
        <v>SAN JUAN CAR CIE,01</v>
      </c>
    </row>
    <row r="246" spans="1:50" ht="68" customHeight="1">
      <c r="A246" s="2">
        <v>245</v>
      </c>
      <c r="B246" s="19"/>
      <c r="C246" s="282">
        <v>107</v>
      </c>
      <c r="D246" s="282" t="s">
        <v>3499</v>
      </c>
      <c r="E246" s="283"/>
      <c r="F246" s="171" t="str">
        <f t="shared" si="45"/>
        <v>10701</v>
      </c>
      <c r="G246" s="171" t="str">
        <f t="shared" si="46"/>
        <v>SAN JUAN CAR CIE</v>
      </c>
      <c r="H246" s="171" t="str">
        <f t="shared" si="47"/>
        <v>01</v>
      </c>
      <c r="I246" s="171" t="str">
        <f t="shared" si="48"/>
        <v/>
      </c>
      <c r="J246" s="171">
        <f t="shared" si="49"/>
        <v>65</v>
      </c>
      <c r="K246" s="31">
        <f t="shared" si="50"/>
        <v>0</v>
      </c>
      <c r="L246" s="192" t="s">
        <v>3499</v>
      </c>
      <c r="M246" s="88"/>
      <c r="N246" s="88"/>
      <c r="O246" s="88"/>
      <c r="P246" s="88"/>
      <c r="Q246" s="88"/>
      <c r="R246" s="28" t="s">
        <v>464</v>
      </c>
      <c r="S246" s="21">
        <v>1</v>
      </c>
      <c r="T246" s="16" t="s">
        <v>475</v>
      </c>
      <c r="U246" s="16" t="s">
        <v>475</v>
      </c>
      <c r="V246" s="16" t="s">
        <v>102</v>
      </c>
      <c r="W246" s="16" t="s">
        <v>102</v>
      </c>
      <c r="X246" s="11" t="s">
        <v>169</v>
      </c>
      <c r="Y246" s="11" t="s">
        <v>158</v>
      </c>
      <c r="Z246" s="280">
        <f t="shared" si="51"/>
        <v>125</v>
      </c>
      <c r="AA246" s="12">
        <v>150</v>
      </c>
      <c r="AB246" s="145"/>
      <c r="AC246" s="145"/>
      <c r="AD246" s="127"/>
      <c r="AE246" s="152">
        <v>1</v>
      </c>
      <c r="AF246" s="156"/>
      <c r="AG246" s="159"/>
      <c r="AH246" s="137"/>
      <c r="AI246" s="136">
        <v>1</v>
      </c>
      <c r="AJ246" s="136"/>
      <c r="AK246" s="140"/>
      <c r="AL246" s="140"/>
      <c r="AM246" s="136">
        <v>1</v>
      </c>
      <c r="AN246" s="144"/>
      <c r="AO246" s="144"/>
      <c r="AP246" s="144"/>
      <c r="AQ246" s="2" t="str">
        <f t="shared" si="52"/>
        <v>http://www.aubertrain.com/shop/img-put/prod/107/710-05-01.jpg</v>
      </c>
      <c r="AR246" s="2" t="str">
        <f t="shared" si="60"/>
        <v/>
      </c>
      <c r="AS246" s="2" t="str">
        <f t="shared" si="61"/>
        <v/>
      </c>
      <c r="AT246" s="2" t="str">
        <f t="shared" si="62"/>
        <v/>
      </c>
      <c r="AU246" s="2" t="str">
        <f t="shared" si="63"/>
        <v/>
      </c>
      <c r="AV246" s="2" t="str">
        <f t="shared" si="64"/>
        <v/>
      </c>
      <c r="AW246" s="183" t="str">
        <f t="shared" si="59"/>
        <v>http://www.aubertrain.com/shop/img-put/prod/107/710-05-01.jpg</v>
      </c>
      <c r="AX246" s="183" t="str">
        <f t="shared" si="65"/>
        <v>SAN JUAN CAR CIE,01</v>
      </c>
    </row>
    <row r="247" spans="1:50" ht="68" customHeight="1">
      <c r="A247" s="1">
        <v>246</v>
      </c>
      <c r="B247" s="19"/>
      <c r="C247" s="282">
        <v>107</v>
      </c>
      <c r="D247" s="282" t="s">
        <v>3499</v>
      </c>
      <c r="E247" s="283"/>
      <c r="F247" s="171" t="str">
        <f t="shared" si="45"/>
        <v>10701</v>
      </c>
      <c r="G247" s="171" t="str">
        <f t="shared" si="46"/>
        <v>SAN JUAN CAR CIE</v>
      </c>
      <c r="H247" s="171" t="str">
        <f t="shared" si="47"/>
        <v>01</v>
      </c>
      <c r="I247" s="171" t="str">
        <f t="shared" si="48"/>
        <v/>
      </c>
      <c r="J247" s="171">
        <f t="shared" si="49"/>
        <v>65</v>
      </c>
      <c r="K247" s="31">
        <f t="shared" si="50"/>
        <v>0</v>
      </c>
      <c r="L247" s="192" t="s">
        <v>3499</v>
      </c>
      <c r="M247" s="88"/>
      <c r="N247" s="88"/>
      <c r="O247" s="88"/>
      <c r="P247" s="88"/>
      <c r="Q247" s="88"/>
      <c r="R247" s="28" t="s">
        <v>465</v>
      </c>
      <c r="S247" s="21">
        <v>1</v>
      </c>
      <c r="T247" s="16" t="s">
        <v>476</v>
      </c>
      <c r="U247" s="16" t="s">
        <v>476</v>
      </c>
      <c r="V247" s="16" t="s">
        <v>103</v>
      </c>
      <c r="W247" s="16" t="s">
        <v>103</v>
      </c>
      <c r="X247" s="11" t="s">
        <v>171</v>
      </c>
      <c r="Y247" s="11" t="s">
        <v>1926</v>
      </c>
      <c r="Z247" s="280">
        <f t="shared" si="51"/>
        <v>91.666666666666671</v>
      </c>
      <c r="AA247" s="12">
        <v>110</v>
      </c>
      <c r="AB247" s="146">
        <f>(94.95*0.7)*1.2</f>
        <v>79.757999999999996</v>
      </c>
      <c r="AC247" s="145"/>
      <c r="AD247" s="127">
        <v>6</v>
      </c>
      <c r="AE247" s="152">
        <v>1</v>
      </c>
      <c r="AF247" s="156"/>
      <c r="AG247" s="159"/>
      <c r="AH247" s="137"/>
      <c r="AI247" s="136">
        <v>1</v>
      </c>
      <c r="AJ247" s="136"/>
      <c r="AK247" s="140"/>
      <c r="AL247" s="140"/>
      <c r="AM247" s="136">
        <v>1</v>
      </c>
      <c r="AN247" s="144"/>
      <c r="AO247" s="144"/>
      <c r="AP247" s="144"/>
      <c r="AQ247" s="2" t="str">
        <f t="shared" si="52"/>
        <v>http://www.aubertrain.com/shop/img-put/prod/107/710-06-01.jpg</v>
      </c>
      <c r="AR247" s="2" t="str">
        <f t="shared" si="60"/>
        <v/>
      </c>
      <c r="AS247" s="2" t="str">
        <f t="shared" si="61"/>
        <v/>
      </c>
      <c r="AT247" s="2" t="str">
        <f t="shared" si="62"/>
        <v/>
      </c>
      <c r="AU247" s="2" t="str">
        <f t="shared" si="63"/>
        <v/>
      </c>
      <c r="AV247" s="2" t="str">
        <f t="shared" si="64"/>
        <v/>
      </c>
      <c r="AW247" s="183" t="str">
        <f t="shared" si="59"/>
        <v>http://www.aubertrain.com/shop/img-put/prod/107/710-06-01.jpg</v>
      </c>
      <c r="AX247" s="183" t="str">
        <f t="shared" si="65"/>
        <v>SAN JUAN CAR CIE,01</v>
      </c>
    </row>
    <row r="248" spans="1:50" ht="68" customHeight="1">
      <c r="A248" s="2">
        <v>247</v>
      </c>
      <c r="B248" s="19">
        <v>720</v>
      </c>
      <c r="C248" s="282">
        <v>107</v>
      </c>
      <c r="D248" s="282" t="s">
        <v>3510</v>
      </c>
      <c r="E248" s="283"/>
      <c r="F248" s="171" t="str">
        <f t="shared" si="45"/>
        <v>10702</v>
      </c>
      <c r="G248" s="171" t="str">
        <f t="shared" si="46"/>
        <v>SAN JUAN CAR CIE</v>
      </c>
      <c r="H248" s="171" t="str">
        <f t="shared" si="47"/>
        <v>02</v>
      </c>
      <c r="I248" s="171" t="str">
        <f t="shared" si="48"/>
        <v/>
      </c>
      <c r="J248" s="171">
        <f t="shared" si="49"/>
        <v>66</v>
      </c>
      <c r="K248" s="31">
        <f t="shared" si="50"/>
        <v>0</v>
      </c>
      <c r="L248" s="192" t="s">
        <v>3499</v>
      </c>
      <c r="M248" s="198"/>
      <c r="N248" s="198"/>
      <c r="O248" s="198"/>
      <c r="P248" s="198"/>
      <c r="Q248" s="198"/>
      <c r="R248" s="28" t="s">
        <v>467</v>
      </c>
      <c r="S248" s="21">
        <v>1</v>
      </c>
      <c r="T248" s="16" t="s">
        <v>484</v>
      </c>
      <c r="U248" s="16" t="s">
        <v>481</v>
      </c>
      <c r="V248" s="16" t="s">
        <v>106</v>
      </c>
      <c r="W248" s="16" t="s">
        <v>106</v>
      </c>
      <c r="X248" s="13" t="s">
        <v>173</v>
      </c>
      <c r="Y248" s="11" t="s">
        <v>115</v>
      </c>
      <c r="Z248" s="280">
        <f t="shared" si="51"/>
        <v>63.333333333333336</v>
      </c>
      <c r="AA248" s="12">
        <v>76</v>
      </c>
      <c r="AB248" s="146">
        <f>(79.95*0.7)*1.2</f>
        <v>67.157999999999987</v>
      </c>
      <c r="AC248" s="145"/>
      <c r="AD248" s="127">
        <v>2</v>
      </c>
      <c r="AE248" s="152">
        <v>1</v>
      </c>
      <c r="AF248" s="156"/>
      <c r="AG248" s="159"/>
      <c r="AH248" s="137"/>
      <c r="AI248" s="136">
        <v>1</v>
      </c>
      <c r="AJ248" s="136"/>
      <c r="AK248" s="140"/>
      <c r="AL248" s="140"/>
      <c r="AM248" s="136">
        <v>1</v>
      </c>
      <c r="AN248" s="144"/>
      <c r="AO248" s="144"/>
      <c r="AP248" s="144"/>
      <c r="AQ248" s="2" t="str">
        <f t="shared" si="52"/>
        <v>http://www.aubertrain.com/shop/img-put/prod/107/720-01-01.jpg</v>
      </c>
      <c r="AR248" s="2" t="str">
        <f t="shared" si="60"/>
        <v/>
      </c>
      <c r="AS248" s="2" t="str">
        <f t="shared" si="61"/>
        <v/>
      </c>
      <c r="AT248" s="2" t="str">
        <f t="shared" si="62"/>
        <v/>
      </c>
      <c r="AU248" s="2" t="str">
        <f t="shared" si="63"/>
        <v/>
      </c>
      <c r="AV248" s="2" t="str">
        <f t="shared" si="64"/>
        <v/>
      </c>
      <c r="AW248" s="183" t="str">
        <f t="shared" si="59"/>
        <v>http://www.aubertrain.com/shop/img-put/prod/107/720-01-01.jpg</v>
      </c>
      <c r="AX248" s="183" t="str">
        <f t="shared" si="65"/>
        <v>SAN JUAN CAR CIE,02</v>
      </c>
    </row>
    <row r="249" spans="1:50" ht="68" customHeight="1">
      <c r="A249" s="1">
        <v>248</v>
      </c>
      <c r="B249" s="19"/>
      <c r="C249" s="282">
        <v>107</v>
      </c>
      <c r="D249" s="282" t="s">
        <v>3510</v>
      </c>
      <c r="E249" s="283"/>
      <c r="F249" s="171" t="str">
        <f t="shared" si="45"/>
        <v>10702</v>
      </c>
      <c r="G249" s="171" t="str">
        <f t="shared" si="46"/>
        <v>SAN JUAN CAR CIE</v>
      </c>
      <c r="H249" s="171" t="str">
        <f t="shared" si="47"/>
        <v>02</v>
      </c>
      <c r="I249" s="171" t="str">
        <f t="shared" si="48"/>
        <v/>
      </c>
      <c r="J249" s="171">
        <f t="shared" si="49"/>
        <v>66</v>
      </c>
      <c r="K249" s="31">
        <f t="shared" si="50"/>
        <v>0</v>
      </c>
      <c r="L249" s="192" t="s">
        <v>3499</v>
      </c>
      <c r="M249" s="192" t="s">
        <v>3510</v>
      </c>
      <c r="N249" s="88"/>
      <c r="O249" s="88"/>
      <c r="P249" s="88"/>
      <c r="Q249" s="88"/>
      <c r="R249" s="28" t="s">
        <v>468</v>
      </c>
      <c r="S249" s="21">
        <v>1</v>
      </c>
      <c r="T249" s="16" t="s">
        <v>497</v>
      </c>
      <c r="U249" s="16" t="s">
        <v>477</v>
      </c>
      <c r="V249" s="16" t="s">
        <v>108</v>
      </c>
      <c r="W249" s="16" t="s">
        <v>108</v>
      </c>
      <c r="X249" s="11" t="s">
        <v>111</v>
      </c>
      <c r="Y249" s="11" t="s">
        <v>163</v>
      </c>
      <c r="Z249" s="280">
        <f t="shared" si="51"/>
        <v>176.66666666666669</v>
      </c>
      <c r="AA249" s="12">
        <v>212</v>
      </c>
      <c r="AB249" s="146">
        <f>(194.95*0.7)*1.2</f>
        <v>163.75799999999995</v>
      </c>
      <c r="AC249" s="145"/>
      <c r="AD249" s="127">
        <v>1</v>
      </c>
      <c r="AE249" s="152">
        <v>1</v>
      </c>
      <c r="AF249" s="156"/>
      <c r="AG249" s="159"/>
      <c r="AH249" s="137"/>
      <c r="AI249" s="136">
        <v>1</v>
      </c>
      <c r="AJ249" s="136"/>
      <c r="AK249" s="140"/>
      <c r="AL249" s="140"/>
      <c r="AM249" s="136">
        <v>1</v>
      </c>
      <c r="AN249" s="144"/>
      <c r="AO249" s="144"/>
      <c r="AP249" s="144"/>
      <c r="AQ249" s="2" t="str">
        <f t="shared" si="52"/>
        <v>http://www.aubertrain.com/shop/img-put/prod/107/720-02-01.jpg</v>
      </c>
      <c r="AR249" s="2" t="str">
        <f t="shared" si="60"/>
        <v>,http://www.aubertrain.com/shop/img-put/prod/107/720-02-02.jpg</v>
      </c>
      <c r="AS249" s="2" t="str">
        <f t="shared" si="61"/>
        <v/>
      </c>
      <c r="AT249" s="2" t="str">
        <f t="shared" si="62"/>
        <v/>
      </c>
      <c r="AU249" s="2" t="str">
        <f t="shared" si="63"/>
        <v/>
      </c>
      <c r="AV249" s="2" t="str">
        <f t="shared" si="64"/>
        <v/>
      </c>
      <c r="AW249" s="183" t="str">
        <f t="shared" si="59"/>
        <v>http://www.aubertrain.com/shop/img-put/prod/107/720-02-01.jpg,http://www.aubertrain.com/shop/img-put/prod/107/720-02-02.jpg</v>
      </c>
      <c r="AX249" s="183" t="str">
        <f t="shared" si="65"/>
        <v>SAN JUAN CAR CIE,02</v>
      </c>
    </row>
    <row r="250" spans="1:50" ht="68" customHeight="1">
      <c r="A250" s="2">
        <v>249</v>
      </c>
      <c r="B250" s="19"/>
      <c r="C250" s="282">
        <v>107</v>
      </c>
      <c r="D250" s="282" t="s">
        <v>3510</v>
      </c>
      <c r="E250" s="283"/>
      <c r="F250" s="171" t="str">
        <f t="shared" si="45"/>
        <v>10702</v>
      </c>
      <c r="G250" s="171" t="str">
        <f t="shared" si="46"/>
        <v>SAN JUAN CAR CIE</v>
      </c>
      <c r="H250" s="171" t="str">
        <f t="shared" si="47"/>
        <v>02</v>
      </c>
      <c r="I250" s="171" t="str">
        <f t="shared" si="48"/>
        <v/>
      </c>
      <c r="J250" s="171">
        <f t="shared" si="49"/>
        <v>66</v>
      </c>
      <c r="K250" s="31">
        <f t="shared" si="50"/>
        <v>0</v>
      </c>
      <c r="L250" s="192" t="s">
        <v>3499</v>
      </c>
      <c r="M250" s="192" t="s">
        <v>3510</v>
      </c>
      <c r="N250" s="192" t="s">
        <v>3500</v>
      </c>
      <c r="O250" s="88"/>
      <c r="P250" s="88"/>
      <c r="Q250" s="88"/>
      <c r="R250" s="28" t="s">
        <v>469</v>
      </c>
      <c r="S250" s="21">
        <v>1</v>
      </c>
      <c r="T250" s="16" t="s">
        <v>478</v>
      </c>
      <c r="U250" s="16" t="s">
        <v>478</v>
      </c>
      <c r="V250" s="16" t="s">
        <v>109</v>
      </c>
      <c r="W250" s="16" t="s">
        <v>109</v>
      </c>
      <c r="X250" s="13" t="s">
        <v>112</v>
      </c>
      <c r="Y250" s="11" t="s">
        <v>164</v>
      </c>
      <c r="Z250" s="280">
        <f t="shared" si="51"/>
        <v>73.333333333333343</v>
      </c>
      <c r="AA250" s="12">
        <v>88</v>
      </c>
      <c r="AB250" s="146">
        <f>(79.95*0.7)*1.2</f>
        <v>67.157999999999987</v>
      </c>
      <c r="AC250" s="145"/>
      <c r="AD250" s="127">
        <v>1</v>
      </c>
      <c r="AE250" s="152">
        <v>1</v>
      </c>
      <c r="AF250" s="156"/>
      <c r="AG250" s="159"/>
      <c r="AH250" s="137"/>
      <c r="AI250" s="136">
        <v>1</v>
      </c>
      <c r="AJ250" s="136"/>
      <c r="AK250" s="140"/>
      <c r="AL250" s="140"/>
      <c r="AM250" s="136">
        <v>1</v>
      </c>
      <c r="AN250" s="144"/>
      <c r="AO250" s="144"/>
      <c r="AP250" s="144"/>
      <c r="AQ250" s="2" t="str">
        <f t="shared" si="52"/>
        <v>http://www.aubertrain.com/shop/img-put/prod/107/720-03-01.jpg</v>
      </c>
      <c r="AR250" s="2" t="str">
        <f t="shared" si="60"/>
        <v>,http://www.aubertrain.com/shop/img-put/prod/107/720-03-02.jpg</v>
      </c>
      <c r="AS250" s="2" t="str">
        <f t="shared" si="61"/>
        <v>,http://www.aubertrain.com/shop/img-put/prod/107/720-03-03.jpg</v>
      </c>
      <c r="AT250" s="2" t="str">
        <f t="shared" si="62"/>
        <v/>
      </c>
      <c r="AU250" s="2" t="str">
        <f t="shared" si="63"/>
        <v/>
      </c>
      <c r="AV250" s="2" t="str">
        <f t="shared" si="64"/>
        <v/>
      </c>
      <c r="AW250" s="183" t="str">
        <f t="shared" si="59"/>
        <v>http://www.aubertrain.com/shop/img-put/prod/107/720-03-01.jpg,http://www.aubertrain.com/shop/img-put/prod/107/720-03-02.jpg,http://www.aubertrain.com/shop/img-put/prod/107/720-03-03.jpg</v>
      </c>
      <c r="AX250" s="183" t="str">
        <f t="shared" si="65"/>
        <v>SAN JUAN CAR CIE,02</v>
      </c>
    </row>
    <row r="251" spans="1:50" ht="68" customHeight="1">
      <c r="A251" s="1">
        <v>250</v>
      </c>
      <c r="B251" s="19"/>
      <c r="C251" s="282">
        <v>107</v>
      </c>
      <c r="D251" s="282" t="s">
        <v>3510</v>
      </c>
      <c r="E251" s="283"/>
      <c r="F251" s="171" t="str">
        <f t="shared" si="45"/>
        <v>10702</v>
      </c>
      <c r="G251" s="171" t="str">
        <f t="shared" si="46"/>
        <v>SAN JUAN CAR CIE</v>
      </c>
      <c r="H251" s="171" t="str">
        <f t="shared" si="47"/>
        <v>02</v>
      </c>
      <c r="I251" s="171" t="str">
        <f t="shared" si="48"/>
        <v/>
      </c>
      <c r="J251" s="171">
        <f t="shared" si="49"/>
        <v>66</v>
      </c>
      <c r="K251" s="31">
        <f t="shared" si="50"/>
        <v>0</v>
      </c>
      <c r="L251" s="192" t="s">
        <v>3499</v>
      </c>
      <c r="M251" s="88"/>
      <c r="N251" s="88"/>
      <c r="O251" s="88"/>
      <c r="P251" s="88"/>
      <c r="Q251" s="88"/>
      <c r="R251" s="28" t="s">
        <v>470</v>
      </c>
      <c r="S251" s="21">
        <v>1</v>
      </c>
      <c r="T251" s="16" t="s">
        <v>498</v>
      </c>
      <c r="U251" s="16" t="s">
        <v>483</v>
      </c>
      <c r="V251" s="16" t="s">
        <v>2041</v>
      </c>
      <c r="W251" s="16" t="s">
        <v>105</v>
      </c>
      <c r="X251" s="13" t="s">
        <v>343</v>
      </c>
      <c r="Y251" s="11" t="s">
        <v>114</v>
      </c>
      <c r="Z251" s="280">
        <f t="shared" si="51"/>
        <v>52.5</v>
      </c>
      <c r="AA251" s="14">
        <v>63</v>
      </c>
      <c r="AB251" s="146">
        <f>(57*0.7)*1.2</f>
        <v>47.879999999999995</v>
      </c>
      <c r="AC251" s="146"/>
      <c r="AD251" s="127">
        <v>2</v>
      </c>
      <c r="AE251" s="152">
        <v>1</v>
      </c>
      <c r="AF251" s="156"/>
      <c r="AG251" s="159"/>
      <c r="AH251" s="137"/>
      <c r="AI251" s="136">
        <v>1</v>
      </c>
      <c r="AJ251" s="136"/>
      <c r="AK251" s="140"/>
      <c r="AL251" s="140"/>
      <c r="AM251" s="136">
        <v>1</v>
      </c>
      <c r="AN251" s="144"/>
      <c r="AO251" s="144"/>
      <c r="AP251" s="144"/>
      <c r="AQ251" s="2" t="str">
        <f t="shared" si="52"/>
        <v>http://www.aubertrain.com/shop/img-put/prod/107/720-04-01.jpg</v>
      </c>
      <c r="AR251" s="2" t="str">
        <f t="shared" si="60"/>
        <v/>
      </c>
      <c r="AS251" s="2" t="str">
        <f t="shared" si="61"/>
        <v/>
      </c>
      <c r="AT251" s="2" t="str">
        <f t="shared" si="62"/>
        <v/>
      </c>
      <c r="AU251" s="2" t="str">
        <f t="shared" si="63"/>
        <v/>
      </c>
      <c r="AV251" s="2" t="str">
        <f t="shared" si="64"/>
        <v/>
      </c>
      <c r="AW251" s="183" t="str">
        <f t="shared" si="59"/>
        <v>http://www.aubertrain.com/shop/img-put/prod/107/720-04-01.jpg</v>
      </c>
      <c r="AX251" s="183" t="str">
        <f t="shared" si="65"/>
        <v>SAN JUAN CAR CIE,02</v>
      </c>
    </row>
    <row r="252" spans="1:50" ht="68" customHeight="1">
      <c r="A252" s="2">
        <v>251</v>
      </c>
      <c r="B252" s="19">
        <v>730</v>
      </c>
      <c r="C252" s="282">
        <v>107</v>
      </c>
      <c r="D252" s="282" t="s">
        <v>3500</v>
      </c>
      <c r="E252" s="283"/>
      <c r="F252" s="171" t="str">
        <f t="shared" si="45"/>
        <v>10703</v>
      </c>
      <c r="G252" s="171" t="str">
        <f t="shared" si="46"/>
        <v>SAN JUAN CAR CIE</v>
      </c>
      <c r="H252" s="171" t="str">
        <f t="shared" si="47"/>
        <v>03</v>
      </c>
      <c r="I252" s="171" t="str">
        <f t="shared" si="48"/>
        <v/>
      </c>
      <c r="J252" s="171">
        <f t="shared" si="49"/>
        <v>67</v>
      </c>
      <c r="K252" s="31">
        <f t="shared" si="50"/>
        <v>0</v>
      </c>
      <c r="L252" s="192" t="s">
        <v>3499</v>
      </c>
      <c r="M252" s="192"/>
      <c r="N252" s="195"/>
      <c r="O252" s="195"/>
      <c r="P252" s="195"/>
      <c r="Q252" s="195"/>
      <c r="R252" s="28" t="s">
        <v>734</v>
      </c>
      <c r="S252" s="21">
        <v>1</v>
      </c>
      <c r="T252" s="16" t="s">
        <v>3371</v>
      </c>
      <c r="U252" s="16" t="s">
        <v>479</v>
      </c>
      <c r="V252" s="16" t="s">
        <v>104</v>
      </c>
      <c r="W252" s="16" t="s">
        <v>104</v>
      </c>
      <c r="X252" s="13" t="s">
        <v>172</v>
      </c>
      <c r="Y252" s="11" t="s">
        <v>170</v>
      </c>
      <c r="Z252" s="280">
        <f t="shared" si="51"/>
        <v>10.833333333333334</v>
      </c>
      <c r="AA252" s="12">
        <v>13</v>
      </c>
      <c r="AB252" s="146">
        <f>(11.95*0.7)*1.2</f>
        <v>10.037999999999998</v>
      </c>
      <c r="AC252" s="145"/>
      <c r="AD252" s="127">
        <v>2</v>
      </c>
      <c r="AE252" s="152">
        <v>1</v>
      </c>
      <c r="AF252" s="156"/>
      <c r="AG252" s="159"/>
      <c r="AH252" s="137"/>
      <c r="AI252" s="136">
        <v>1</v>
      </c>
      <c r="AJ252" s="136"/>
      <c r="AK252" s="140"/>
      <c r="AL252" s="140"/>
      <c r="AM252" s="136">
        <v>1</v>
      </c>
      <c r="AN252" s="144"/>
      <c r="AO252" s="144"/>
      <c r="AP252" s="144"/>
      <c r="AQ252" s="2" t="str">
        <f t="shared" si="52"/>
        <v>http://www.aubertrain.com/shop/img-put/prod/107/730-01-01.jpg</v>
      </c>
      <c r="AR252" s="2" t="str">
        <f t="shared" si="60"/>
        <v/>
      </c>
      <c r="AS252" s="2" t="str">
        <f t="shared" si="61"/>
        <v/>
      </c>
      <c r="AT252" s="2" t="str">
        <f t="shared" si="62"/>
        <v/>
      </c>
      <c r="AU252" s="2" t="str">
        <f t="shared" si="63"/>
        <v/>
      </c>
      <c r="AV252" s="2" t="str">
        <f t="shared" si="64"/>
        <v/>
      </c>
      <c r="AW252" s="183" t="str">
        <f t="shared" si="59"/>
        <v>http://www.aubertrain.com/shop/img-put/prod/107/730-01-01.jpg</v>
      </c>
      <c r="AX252" s="183" t="str">
        <f t="shared" si="65"/>
        <v>SAN JUAN CAR CIE,03</v>
      </c>
    </row>
    <row r="253" spans="1:50" ht="68" customHeight="1">
      <c r="A253" s="1">
        <v>252</v>
      </c>
      <c r="B253" s="28">
        <v>740</v>
      </c>
      <c r="C253" s="282">
        <v>107</v>
      </c>
      <c r="D253" s="282" t="s">
        <v>3501</v>
      </c>
      <c r="E253" s="283"/>
      <c r="F253" s="171" t="str">
        <f t="shared" si="45"/>
        <v>10704</v>
      </c>
      <c r="G253" s="171" t="str">
        <f t="shared" si="46"/>
        <v>SAN JUAN CAR CIE</v>
      </c>
      <c r="H253" s="171" t="str">
        <f t="shared" si="47"/>
        <v>04</v>
      </c>
      <c r="I253" s="171" t="str">
        <f t="shared" si="48"/>
        <v/>
      </c>
      <c r="J253" s="171">
        <f t="shared" si="49"/>
        <v>68</v>
      </c>
      <c r="K253" s="31">
        <f t="shared" si="50"/>
        <v>0</v>
      </c>
      <c r="L253" s="192" t="s">
        <v>3499</v>
      </c>
      <c r="M253" s="88"/>
      <c r="N253" s="88"/>
      <c r="O253" s="88"/>
      <c r="P253" s="88"/>
      <c r="Q253" s="88"/>
      <c r="R253" s="28" t="s">
        <v>764</v>
      </c>
      <c r="S253" s="21">
        <v>1</v>
      </c>
      <c r="T253" s="16" t="s">
        <v>3372</v>
      </c>
      <c r="U253" s="16" t="s">
        <v>482</v>
      </c>
      <c r="V253" s="16" t="s">
        <v>107</v>
      </c>
      <c r="W253" s="16" t="s">
        <v>107</v>
      </c>
      <c r="X253" s="13" t="s">
        <v>344</v>
      </c>
      <c r="Y253" s="11" t="s">
        <v>345</v>
      </c>
      <c r="Z253" s="280">
        <f t="shared" si="51"/>
        <v>63.333333333333336</v>
      </c>
      <c r="AA253" s="12">
        <v>76</v>
      </c>
      <c r="AB253" s="146">
        <f>(79.95*0.7)*1.2</f>
        <v>67.157999999999987</v>
      </c>
      <c r="AC253" s="145"/>
      <c r="AD253" s="127">
        <v>2</v>
      </c>
      <c r="AE253" s="152">
        <v>1</v>
      </c>
      <c r="AF253" s="156"/>
      <c r="AG253" s="159"/>
      <c r="AH253" s="137"/>
      <c r="AI253" s="136">
        <v>1</v>
      </c>
      <c r="AJ253" s="136"/>
      <c r="AK253" s="140"/>
      <c r="AL253" s="140"/>
      <c r="AM253" s="136">
        <v>1</v>
      </c>
      <c r="AN253" s="144"/>
      <c r="AO253" s="144"/>
      <c r="AP253" s="144"/>
      <c r="AQ253" s="2" t="str">
        <f t="shared" si="52"/>
        <v>http://www.aubertrain.com/shop/img-put/prod/107/740-01-01.jpg</v>
      </c>
      <c r="AR253" s="2" t="str">
        <f t="shared" si="60"/>
        <v/>
      </c>
      <c r="AS253" s="2" t="str">
        <f t="shared" si="61"/>
        <v/>
      </c>
      <c r="AT253" s="2" t="str">
        <f t="shared" si="62"/>
        <v/>
      </c>
      <c r="AU253" s="2" t="str">
        <f t="shared" si="63"/>
        <v/>
      </c>
      <c r="AV253" s="2" t="str">
        <f t="shared" si="64"/>
        <v/>
      </c>
      <c r="AW253" s="183" t="str">
        <f t="shared" si="59"/>
        <v>http://www.aubertrain.com/shop/img-put/prod/107/740-01-01.jpg</v>
      </c>
      <c r="AX253" s="183" t="str">
        <f t="shared" si="65"/>
        <v>SAN JUAN CAR CIE,04</v>
      </c>
    </row>
    <row r="254" spans="1:50" ht="68" customHeight="1">
      <c r="A254" s="2">
        <v>253</v>
      </c>
      <c r="B254" s="28">
        <v>750</v>
      </c>
      <c r="C254" s="282">
        <v>107</v>
      </c>
      <c r="D254" s="282" t="s">
        <v>3500</v>
      </c>
      <c r="E254" s="283"/>
      <c r="F254" s="171" t="str">
        <f t="shared" si="45"/>
        <v>10703</v>
      </c>
      <c r="G254" s="171" t="str">
        <f t="shared" si="46"/>
        <v>SAN JUAN CAR CIE</v>
      </c>
      <c r="H254" s="171" t="str">
        <f t="shared" si="47"/>
        <v>03</v>
      </c>
      <c r="I254" s="171" t="str">
        <f t="shared" si="48"/>
        <v/>
      </c>
      <c r="J254" s="171">
        <f t="shared" si="49"/>
        <v>67</v>
      </c>
      <c r="K254" s="31">
        <f t="shared" si="50"/>
        <v>0</v>
      </c>
      <c r="L254" s="192" t="s">
        <v>3499</v>
      </c>
      <c r="M254" s="88"/>
      <c r="N254" s="88"/>
      <c r="O254" s="88"/>
      <c r="P254" s="88"/>
      <c r="Q254" s="88"/>
      <c r="R254" s="28" t="s">
        <v>762</v>
      </c>
      <c r="S254" s="21">
        <v>1</v>
      </c>
      <c r="T254" s="16" t="s">
        <v>3373</v>
      </c>
      <c r="U254" s="16" t="s">
        <v>480</v>
      </c>
      <c r="V254" s="16" t="s">
        <v>2042</v>
      </c>
      <c r="W254" s="16" t="s">
        <v>1357</v>
      </c>
      <c r="X254" s="13" t="s">
        <v>113</v>
      </c>
      <c r="Y254" s="11" t="s">
        <v>165</v>
      </c>
      <c r="Z254" s="280">
        <f t="shared" si="51"/>
        <v>7.5</v>
      </c>
      <c r="AA254" s="12">
        <v>9</v>
      </c>
      <c r="AB254" s="146">
        <f>(69.95*0.7)*1.2</f>
        <v>58.757999999999996</v>
      </c>
      <c r="AC254" s="145"/>
      <c r="AD254" s="127">
        <v>4</v>
      </c>
      <c r="AE254" s="152">
        <v>1</v>
      </c>
      <c r="AF254" s="156"/>
      <c r="AG254" s="159"/>
      <c r="AH254" s="137"/>
      <c r="AI254" s="136">
        <v>1</v>
      </c>
      <c r="AJ254" s="136"/>
      <c r="AK254" s="140"/>
      <c r="AL254" s="140"/>
      <c r="AM254" s="136">
        <v>1</v>
      </c>
      <c r="AN254" s="144"/>
      <c r="AO254" s="144"/>
      <c r="AP254" s="144"/>
      <c r="AQ254" s="2" t="str">
        <f t="shared" si="52"/>
        <v>http://www.aubertrain.com/shop/img-put/prod/107/750-01-01.jpg</v>
      </c>
      <c r="AR254" s="2" t="str">
        <f t="shared" si="60"/>
        <v/>
      </c>
      <c r="AS254" s="2" t="str">
        <f t="shared" si="61"/>
        <v/>
      </c>
      <c r="AT254" s="2" t="str">
        <f t="shared" si="62"/>
        <v/>
      </c>
      <c r="AU254" s="2" t="str">
        <f t="shared" si="63"/>
        <v/>
      </c>
      <c r="AV254" s="2" t="str">
        <f t="shared" si="64"/>
        <v/>
      </c>
      <c r="AW254" s="183" t="str">
        <f t="shared" si="59"/>
        <v>http://www.aubertrain.com/shop/img-put/prod/107/750-01-01.jpg</v>
      </c>
      <c r="AX254" s="183" t="str">
        <f t="shared" si="65"/>
        <v>SAN JUAN CAR CIE,03</v>
      </c>
    </row>
    <row r="255" spans="1:50" ht="68" customHeight="1">
      <c r="A255" s="1">
        <v>254</v>
      </c>
      <c r="B255" s="28"/>
      <c r="C255" s="282">
        <v>107</v>
      </c>
      <c r="D255" s="282" t="s">
        <v>3501</v>
      </c>
      <c r="E255" s="283"/>
      <c r="F255" s="171" t="str">
        <f t="shared" si="45"/>
        <v>10704</v>
      </c>
      <c r="G255" s="171" t="str">
        <f t="shared" si="46"/>
        <v>SAN JUAN CAR CIE</v>
      </c>
      <c r="H255" s="171" t="str">
        <f t="shared" si="47"/>
        <v>04</v>
      </c>
      <c r="I255" s="171" t="str">
        <f t="shared" si="48"/>
        <v/>
      </c>
      <c r="J255" s="171">
        <f t="shared" si="49"/>
        <v>68</v>
      </c>
      <c r="K255" s="31">
        <f t="shared" si="50"/>
        <v>0</v>
      </c>
      <c r="L255" s="192" t="s">
        <v>3499</v>
      </c>
      <c r="M255" s="192" t="s">
        <v>3510</v>
      </c>
      <c r="N255" s="88"/>
      <c r="O255" s="88"/>
      <c r="P255" s="88"/>
      <c r="Q255" s="88"/>
      <c r="R255" s="28" t="s">
        <v>1323</v>
      </c>
      <c r="S255" s="21">
        <v>1</v>
      </c>
      <c r="T255" s="16" t="s">
        <v>3374</v>
      </c>
      <c r="U255" s="16" t="s">
        <v>3375</v>
      </c>
      <c r="V255" s="16" t="s">
        <v>3376</v>
      </c>
      <c r="W255" s="16" t="s">
        <v>3375</v>
      </c>
      <c r="X255" s="11" t="s">
        <v>2068</v>
      </c>
      <c r="Y255" s="13" t="s">
        <v>2067</v>
      </c>
      <c r="Z255" s="280">
        <f t="shared" si="51"/>
        <v>56.666666666666671</v>
      </c>
      <c r="AA255" s="12">
        <v>68</v>
      </c>
      <c r="AB255" s="146">
        <f>(49.95*0.7)*1.2</f>
        <v>41.957999999999991</v>
      </c>
      <c r="AC255" s="145"/>
      <c r="AD255" s="127">
        <v>1</v>
      </c>
      <c r="AE255" s="152">
        <v>1</v>
      </c>
      <c r="AF255" s="156"/>
      <c r="AG255" s="159"/>
      <c r="AH255" s="137"/>
      <c r="AI255" s="136">
        <v>1</v>
      </c>
      <c r="AJ255" s="136"/>
      <c r="AK255" s="140"/>
      <c r="AL255" s="140"/>
      <c r="AM255" s="136">
        <v>1</v>
      </c>
      <c r="AN255" s="144"/>
      <c r="AO255" s="144"/>
      <c r="AP255" s="144"/>
      <c r="AQ255" s="2" t="str">
        <f t="shared" si="52"/>
        <v>http://www.aubertrain.com/shop/img-put/prod/107/720-05-01.jpg</v>
      </c>
      <c r="AR255" s="2" t="str">
        <f t="shared" si="60"/>
        <v>,http://www.aubertrain.com/shop/img-put/prod/107/720-05-02.jpg</v>
      </c>
      <c r="AS255" s="2" t="str">
        <f t="shared" si="61"/>
        <v/>
      </c>
      <c r="AT255" s="2" t="str">
        <f t="shared" si="62"/>
        <v/>
      </c>
      <c r="AU255" s="2" t="str">
        <f t="shared" si="63"/>
        <v/>
      </c>
      <c r="AV255" s="2" t="str">
        <f t="shared" si="64"/>
        <v/>
      </c>
      <c r="AW255" s="183" t="str">
        <f t="shared" si="59"/>
        <v>http://www.aubertrain.com/shop/img-put/prod/107/720-05-01.jpg,http://www.aubertrain.com/shop/img-put/prod/107/720-05-02.jpg</v>
      </c>
      <c r="AX255" s="183" t="str">
        <f t="shared" si="65"/>
        <v>SAN JUAN CAR CIE,04</v>
      </c>
    </row>
    <row r="256" spans="1:50" ht="68" customHeight="1">
      <c r="A256" s="2">
        <v>255</v>
      </c>
      <c r="B256" s="46">
        <v>810</v>
      </c>
      <c r="C256" s="288">
        <v>108</v>
      </c>
      <c r="D256" s="288" t="s">
        <v>3499</v>
      </c>
      <c r="E256" s="292"/>
      <c r="F256" s="171" t="str">
        <f t="shared" si="45"/>
        <v>10801</v>
      </c>
      <c r="G256" s="171" t="str">
        <f t="shared" si="46"/>
        <v>SÉRIES SPÉCIALES</v>
      </c>
      <c r="H256" s="171" t="str">
        <f t="shared" si="47"/>
        <v>01</v>
      </c>
      <c r="I256" s="171" t="str">
        <f t="shared" si="48"/>
        <v/>
      </c>
      <c r="J256" s="171">
        <f t="shared" si="49"/>
        <v>71</v>
      </c>
      <c r="K256" s="31">
        <f t="shared" si="50"/>
        <v>0</v>
      </c>
      <c r="L256" s="192" t="s">
        <v>3499</v>
      </c>
      <c r="M256" s="192" t="s">
        <v>3510</v>
      </c>
      <c r="N256" s="192" t="s">
        <v>3500</v>
      </c>
      <c r="O256" s="192" t="s">
        <v>3501</v>
      </c>
      <c r="P256" s="194"/>
      <c r="Q256" s="194"/>
      <c r="R256" s="47" t="s">
        <v>605</v>
      </c>
      <c r="S256" s="21">
        <v>1</v>
      </c>
      <c r="T256" s="22" t="s">
        <v>95</v>
      </c>
      <c r="U256" s="22" t="s">
        <v>1546</v>
      </c>
      <c r="V256" s="22" t="s">
        <v>95</v>
      </c>
      <c r="W256" s="22" t="s">
        <v>1546</v>
      </c>
      <c r="X256" s="23" t="s">
        <v>1758</v>
      </c>
      <c r="Y256" s="23" t="s">
        <v>1927</v>
      </c>
      <c r="Z256" s="280">
        <f t="shared" si="51"/>
        <v>341.66666666666669</v>
      </c>
      <c r="AA256" s="36">
        <v>410</v>
      </c>
      <c r="AB256" s="70">
        <v>290</v>
      </c>
      <c r="AC256" s="70"/>
      <c r="AD256" s="130">
        <v>3</v>
      </c>
      <c r="AE256" s="152">
        <v>1</v>
      </c>
      <c r="AF256" s="156"/>
      <c r="AG256" s="159"/>
      <c r="AH256" s="137"/>
      <c r="AI256" s="136">
        <v>1</v>
      </c>
      <c r="AJ256" s="136"/>
      <c r="AK256" s="136"/>
      <c r="AL256" s="140"/>
      <c r="AM256" s="144"/>
      <c r="AN256" s="144"/>
      <c r="AO256" s="144"/>
      <c r="AP256" s="136">
        <v>1</v>
      </c>
      <c r="AQ256" s="2" t="str">
        <f t="shared" si="52"/>
        <v>http://www.aubertrain.com/shop/img-put/prod/108/810-01-01.jpg</v>
      </c>
      <c r="AR256" s="2" t="str">
        <f t="shared" si="60"/>
        <v>,http://www.aubertrain.com/shop/img-put/prod/108/810-01-02.jpg</v>
      </c>
      <c r="AS256" s="2" t="str">
        <f t="shared" si="61"/>
        <v>,http://www.aubertrain.com/shop/img-put/prod/108/810-01-03.jpg</v>
      </c>
      <c r="AT256" s="2" t="str">
        <f t="shared" si="62"/>
        <v>,http://www.aubertrain.com/shop/img-put/prod/108/810-01-04.jpg</v>
      </c>
      <c r="AU256" s="2" t="str">
        <f t="shared" si="63"/>
        <v/>
      </c>
      <c r="AV256" s="2" t="str">
        <f t="shared" si="64"/>
        <v/>
      </c>
      <c r="AW256" s="183" t="str">
        <f t="shared" si="59"/>
        <v>http://www.aubertrain.com/shop/img-put/prod/108/810-01-01.jpg,http://www.aubertrain.com/shop/img-put/prod/108/810-01-02.jpg,http://www.aubertrain.com/shop/img-put/prod/108/810-01-03.jpg,http://www.aubertrain.com/shop/img-put/prod/108/810-01-04.jpg</v>
      </c>
      <c r="AX256" s="183" t="str">
        <f t="shared" si="65"/>
        <v>SÉRIES SPÉCIALES,01</v>
      </c>
    </row>
    <row r="257" spans="1:50" ht="68" customHeight="1">
      <c r="A257" s="1">
        <v>256</v>
      </c>
      <c r="B257" s="48"/>
      <c r="C257" s="288">
        <v>108</v>
      </c>
      <c r="D257" s="288" t="s">
        <v>3499</v>
      </c>
      <c r="E257" s="292"/>
      <c r="F257" s="171" t="str">
        <f t="shared" si="45"/>
        <v>10801</v>
      </c>
      <c r="G257" s="171" t="str">
        <f t="shared" si="46"/>
        <v>SÉRIES SPÉCIALES</v>
      </c>
      <c r="H257" s="171" t="str">
        <f t="shared" si="47"/>
        <v>01</v>
      </c>
      <c r="I257" s="171" t="str">
        <f t="shared" si="48"/>
        <v/>
      </c>
      <c r="J257" s="171">
        <f t="shared" si="49"/>
        <v>71</v>
      </c>
      <c r="K257" s="31">
        <f t="shared" si="50"/>
        <v>0</v>
      </c>
      <c r="L257" s="192" t="s">
        <v>3499</v>
      </c>
      <c r="M257" s="192" t="s">
        <v>3510</v>
      </c>
      <c r="N257" s="192" t="s">
        <v>3500</v>
      </c>
      <c r="O257" s="192" t="s">
        <v>3501</v>
      </c>
      <c r="P257" s="189"/>
      <c r="Q257" s="189"/>
      <c r="R257" s="49" t="s">
        <v>606</v>
      </c>
      <c r="S257" s="21">
        <v>1</v>
      </c>
      <c r="T257" s="39" t="s">
        <v>96</v>
      </c>
      <c r="U257" s="39" t="s">
        <v>1547</v>
      </c>
      <c r="V257" s="39" t="s">
        <v>96</v>
      </c>
      <c r="W257" s="39" t="s">
        <v>1547</v>
      </c>
      <c r="X257" s="40" t="s">
        <v>1791</v>
      </c>
      <c r="Y257" s="40" t="s">
        <v>1928</v>
      </c>
      <c r="Z257" s="280">
        <f t="shared" si="51"/>
        <v>375</v>
      </c>
      <c r="AA257" s="42">
        <v>450</v>
      </c>
      <c r="AB257" s="70">
        <v>290</v>
      </c>
      <c r="AC257" s="70"/>
      <c r="AD257" s="131">
        <v>2</v>
      </c>
      <c r="AE257" s="152">
        <v>1</v>
      </c>
      <c r="AF257" s="156"/>
      <c r="AG257" s="159"/>
      <c r="AH257" s="137"/>
      <c r="AI257" s="136">
        <v>1</v>
      </c>
      <c r="AJ257" s="136"/>
      <c r="AK257" s="136"/>
      <c r="AL257" s="140"/>
      <c r="AM257" s="144"/>
      <c r="AN257" s="144"/>
      <c r="AO257" s="144"/>
      <c r="AP257" s="136">
        <v>1</v>
      </c>
      <c r="AQ257" s="2" t="str">
        <f t="shared" si="52"/>
        <v>http://www.aubertrain.com/shop/img-put/prod/108/810-02-01.jpg</v>
      </c>
      <c r="AR257" s="2" t="str">
        <f t="shared" si="60"/>
        <v>,http://www.aubertrain.com/shop/img-put/prod/108/810-02-02.jpg</v>
      </c>
      <c r="AS257" s="2" t="str">
        <f t="shared" si="61"/>
        <v>,http://www.aubertrain.com/shop/img-put/prod/108/810-02-03.jpg</v>
      </c>
      <c r="AT257" s="2" t="str">
        <f t="shared" si="62"/>
        <v>,http://www.aubertrain.com/shop/img-put/prod/108/810-02-04.jpg</v>
      </c>
      <c r="AU257" s="2" t="str">
        <f t="shared" si="63"/>
        <v/>
      </c>
      <c r="AV257" s="2" t="str">
        <f t="shared" si="64"/>
        <v/>
      </c>
      <c r="AW257" s="183" t="str">
        <f t="shared" si="59"/>
        <v>http://www.aubertrain.com/shop/img-put/prod/108/810-02-01.jpg,http://www.aubertrain.com/shop/img-put/prod/108/810-02-02.jpg,http://www.aubertrain.com/shop/img-put/prod/108/810-02-03.jpg,http://www.aubertrain.com/shop/img-put/prod/108/810-02-04.jpg</v>
      </c>
      <c r="AX257" s="183" t="str">
        <f t="shared" si="65"/>
        <v>SÉRIES SPÉCIALES,01</v>
      </c>
    </row>
    <row r="258" spans="1:50" ht="68" customHeight="1">
      <c r="A258" s="2">
        <v>257</v>
      </c>
      <c r="B258" s="48"/>
      <c r="C258" s="288">
        <v>108</v>
      </c>
      <c r="D258" s="288" t="s">
        <v>3499</v>
      </c>
      <c r="E258" s="292"/>
      <c r="F258" s="171" t="str">
        <f t="shared" ref="F258:F321" si="66">C258&amp;D258&amp;E258</f>
        <v>10801</v>
      </c>
      <c r="G258" s="171" t="str">
        <f t="shared" ref="G258:G321" si="67">VLOOKUP(F258,Categories,5,FALSE)</f>
        <v>SÉRIES SPÉCIALES</v>
      </c>
      <c r="H258" s="171" t="str">
        <f t="shared" ref="H258:H321" si="68">IF(ISBLANK(D258),"",VLOOKUP(F258,Categories,7,FALSE))</f>
        <v>01</v>
      </c>
      <c r="I258" s="171" t="str">
        <f t="shared" ref="I258:I321" si="69">IF(ISBLANK(E258),"",VLOOKUP(F258,Categories,9,FALSE))</f>
        <v/>
      </c>
      <c r="J258" s="171">
        <f t="shared" ref="J258:J321" si="70">VLOOKUP(F258,categorie,14,FALSE)</f>
        <v>71</v>
      </c>
      <c r="K258" s="31">
        <f t="shared" ref="K258:K321" si="71">VLOOKUP(F258,Categories,13,FALSE)</f>
        <v>0</v>
      </c>
      <c r="L258" s="192" t="s">
        <v>3499</v>
      </c>
      <c r="M258" s="192" t="s">
        <v>3510</v>
      </c>
      <c r="N258" s="192" t="s">
        <v>3500</v>
      </c>
      <c r="O258" s="189"/>
      <c r="P258" s="189"/>
      <c r="Q258" s="189"/>
      <c r="R258" s="49" t="s">
        <v>607</v>
      </c>
      <c r="S258" s="21">
        <v>1</v>
      </c>
      <c r="T258" s="39" t="s">
        <v>812</v>
      </c>
      <c r="U258" s="39" t="s">
        <v>1548</v>
      </c>
      <c r="V258" s="39" t="s">
        <v>94</v>
      </c>
      <c r="W258" s="39" t="s">
        <v>1548</v>
      </c>
      <c r="X258" s="40" t="s">
        <v>1792</v>
      </c>
      <c r="Y258" s="40" t="s">
        <v>1929</v>
      </c>
      <c r="Z258" s="280">
        <f t="shared" ref="Z258:Z321" si="72">AA258/1.2</f>
        <v>291.66666666666669</v>
      </c>
      <c r="AA258" s="42">
        <v>350</v>
      </c>
      <c r="AB258" s="70">
        <v>250</v>
      </c>
      <c r="AC258" s="70"/>
      <c r="AD258" s="131"/>
      <c r="AE258" s="152">
        <v>1</v>
      </c>
      <c r="AF258" s="156"/>
      <c r="AG258" s="159"/>
      <c r="AH258" s="137"/>
      <c r="AI258" s="136">
        <v>1</v>
      </c>
      <c r="AJ258" s="136"/>
      <c r="AK258" s="136"/>
      <c r="AL258" s="140"/>
      <c r="AM258" s="144"/>
      <c r="AN258" s="144"/>
      <c r="AO258" s="144"/>
      <c r="AP258" s="144"/>
      <c r="AQ258" s="2" t="str">
        <f t="shared" ref="AQ258:AQ321" si="73">IF(ISBLANK(L258),"","http://www.aubertrain.com/shop/img-put/prod/"&amp;$C258&amp;"/"&amp;$R258&amp;"-"&amp;L258&amp;".jpg")</f>
        <v>http://www.aubertrain.com/shop/img-put/prod/108/810-03-01.jpg</v>
      </c>
      <c r="AR258" s="2" t="str">
        <f t="shared" si="60"/>
        <v>,http://www.aubertrain.com/shop/img-put/prod/108/810-03-02.jpg</v>
      </c>
      <c r="AS258" s="2" t="str">
        <f t="shared" si="61"/>
        <v>,http://www.aubertrain.com/shop/img-put/prod/108/810-03-03.jpg</v>
      </c>
      <c r="AT258" s="2" t="str">
        <f t="shared" si="62"/>
        <v/>
      </c>
      <c r="AU258" s="2" t="str">
        <f t="shared" si="63"/>
        <v/>
      </c>
      <c r="AV258" s="2" t="str">
        <f t="shared" si="64"/>
        <v/>
      </c>
      <c r="AW258" s="183" t="str">
        <f t="shared" si="59"/>
        <v>http://www.aubertrain.com/shop/img-put/prod/108/810-03-01.jpg,http://www.aubertrain.com/shop/img-put/prod/108/810-03-02.jpg,http://www.aubertrain.com/shop/img-put/prod/108/810-03-03.jpg</v>
      </c>
      <c r="AX258" s="183" t="str">
        <f t="shared" si="65"/>
        <v>SÉRIES SPÉCIALES,01</v>
      </c>
    </row>
    <row r="259" spans="1:50" ht="68" customHeight="1">
      <c r="A259" s="1">
        <v>258</v>
      </c>
      <c r="B259" s="50">
        <v>820</v>
      </c>
      <c r="C259" s="288">
        <v>108</v>
      </c>
      <c r="D259" s="289" t="s">
        <v>3510</v>
      </c>
      <c r="E259" s="290"/>
      <c r="F259" s="171" t="str">
        <f t="shared" si="66"/>
        <v>10802</v>
      </c>
      <c r="G259" s="171" t="str">
        <f t="shared" si="67"/>
        <v>SÉRIES SPÉCIALES</v>
      </c>
      <c r="H259" s="171" t="str">
        <f t="shared" si="68"/>
        <v>02</v>
      </c>
      <c r="I259" s="171" t="str">
        <f t="shared" si="69"/>
        <v/>
      </c>
      <c r="J259" s="171">
        <f t="shared" si="70"/>
        <v>72</v>
      </c>
      <c r="K259" s="31">
        <f t="shared" si="71"/>
        <v>0</v>
      </c>
      <c r="L259" s="192" t="s">
        <v>3499</v>
      </c>
      <c r="M259" s="192" t="s">
        <v>3510</v>
      </c>
      <c r="N259" s="192" t="s">
        <v>3500</v>
      </c>
      <c r="O259" s="189"/>
      <c r="P259" s="189"/>
      <c r="Q259" s="189"/>
      <c r="R259" s="49" t="s">
        <v>535</v>
      </c>
      <c r="S259" s="21">
        <v>1</v>
      </c>
      <c r="T259" s="39" t="s">
        <v>813</v>
      </c>
      <c r="U259" s="39" t="s">
        <v>852</v>
      </c>
      <c r="V259" s="39" t="s">
        <v>273</v>
      </c>
      <c r="W259" s="39" t="s">
        <v>1559</v>
      </c>
      <c r="X259" s="40" t="s">
        <v>1793</v>
      </c>
      <c r="Y259" s="40" t="s">
        <v>302</v>
      </c>
      <c r="Z259" s="280">
        <f t="shared" si="72"/>
        <v>258.33333333333337</v>
      </c>
      <c r="AA259" s="166">
        <v>310</v>
      </c>
      <c r="AB259" s="70">
        <v>90</v>
      </c>
      <c r="AC259" s="70"/>
      <c r="AD259" s="131">
        <v>1</v>
      </c>
      <c r="AE259" s="152">
        <v>1</v>
      </c>
      <c r="AF259" s="156"/>
      <c r="AG259" s="159"/>
      <c r="AH259" s="137"/>
      <c r="AI259" s="136">
        <v>1</v>
      </c>
      <c r="AJ259" s="136"/>
      <c r="AK259" s="136"/>
      <c r="AL259" s="140"/>
      <c r="AM259" s="136">
        <v>1</v>
      </c>
      <c r="AN259" s="144"/>
      <c r="AO259" s="144"/>
      <c r="AP259" s="144"/>
      <c r="AQ259" s="2" t="str">
        <f t="shared" si="73"/>
        <v>http://www.aubertrain.com/shop/img-put/prod/108/820-01-01.jpg</v>
      </c>
      <c r="AR259" s="2" t="str">
        <f t="shared" si="60"/>
        <v>,http://www.aubertrain.com/shop/img-put/prod/108/820-01-02.jpg</v>
      </c>
      <c r="AS259" s="2" t="str">
        <f t="shared" si="61"/>
        <v>,http://www.aubertrain.com/shop/img-put/prod/108/820-01-03.jpg</v>
      </c>
      <c r="AT259" s="2" t="str">
        <f t="shared" si="62"/>
        <v/>
      </c>
      <c r="AU259" s="2" t="str">
        <f t="shared" si="63"/>
        <v/>
      </c>
      <c r="AV259" s="2" t="str">
        <f t="shared" si="64"/>
        <v/>
      </c>
      <c r="AW259" s="183" t="str">
        <f t="shared" si="59"/>
        <v>http://www.aubertrain.com/shop/img-put/prod/108/820-01-01.jpg,http://www.aubertrain.com/shop/img-put/prod/108/820-01-02.jpg,http://www.aubertrain.com/shop/img-put/prod/108/820-01-03.jpg</v>
      </c>
      <c r="AX259" s="183" t="str">
        <f t="shared" si="65"/>
        <v>SÉRIES SPÉCIALES,02</v>
      </c>
    </row>
    <row r="260" spans="1:50" ht="68" customHeight="1">
      <c r="A260" s="2">
        <v>259</v>
      </c>
      <c r="B260" s="50"/>
      <c r="C260" s="288">
        <v>108</v>
      </c>
      <c r="D260" s="289" t="s">
        <v>3510</v>
      </c>
      <c r="E260" s="290"/>
      <c r="F260" s="171" t="str">
        <f t="shared" si="66"/>
        <v>10802</v>
      </c>
      <c r="G260" s="171" t="str">
        <f t="shared" si="67"/>
        <v>SÉRIES SPÉCIALES</v>
      </c>
      <c r="H260" s="171" t="str">
        <f t="shared" si="68"/>
        <v>02</v>
      </c>
      <c r="I260" s="171" t="str">
        <f t="shared" si="69"/>
        <v/>
      </c>
      <c r="J260" s="171">
        <f t="shared" si="70"/>
        <v>72</v>
      </c>
      <c r="K260" s="31">
        <f t="shared" si="71"/>
        <v>0</v>
      </c>
      <c r="L260" s="192" t="s">
        <v>3499</v>
      </c>
      <c r="M260" s="192" t="s">
        <v>3510</v>
      </c>
      <c r="N260" s="189"/>
      <c r="O260" s="189"/>
      <c r="P260" s="189"/>
      <c r="Q260" s="189"/>
      <c r="R260" s="49" t="s">
        <v>537</v>
      </c>
      <c r="S260" s="21">
        <v>1</v>
      </c>
      <c r="T260" s="39" t="s">
        <v>811</v>
      </c>
      <c r="U260" s="39" t="s">
        <v>811</v>
      </c>
      <c r="V260" s="39" t="s">
        <v>262</v>
      </c>
      <c r="W260" s="39" t="s">
        <v>1558</v>
      </c>
      <c r="X260" s="40" t="s">
        <v>300</v>
      </c>
      <c r="Y260" s="40" t="s">
        <v>1930</v>
      </c>
      <c r="Z260" s="280">
        <f t="shared" si="72"/>
        <v>83.333333333333343</v>
      </c>
      <c r="AA260" s="42">
        <v>100</v>
      </c>
      <c r="AB260" s="70">
        <v>80</v>
      </c>
      <c r="AC260" s="70"/>
      <c r="AD260" s="131">
        <v>1</v>
      </c>
      <c r="AE260" s="152">
        <v>1</v>
      </c>
      <c r="AF260" s="156"/>
      <c r="AG260" s="159"/>
      <c r="AH260" s="137"/>
      <c r="AI260" s="136">
        <v>1</v>
      </c>
      <c r="AJ260" s="136"/>
      <c r="AK260" s="136"/>
      <c r="AL260" s="140"/>
      <c r="AM260" s="136">
        <v>1</v>
      </c>
      <c r="AN260" s="144"/>
      <c r="AO260" s="144"/>
      <c r="AP260" s="144"/>
      <c r="AQ260" s="2" t="str">
        <f t="shared" si="73"/>
        <v>http://www.aubertrain.com/shop/img-put/prod/108/820-02-01.jpg</v>
      </c>
      <c r="AR260" s="2" t="str">
        <f t="shared" si="60"/>
        <v>,http://www.aubertrain.com/shop/img-put/prod/108/820-02-02.jpg</v>
      </c>
      <c r="AS260" s="2" t="str">
        <f t="shared" si="61"/>
        <v/>
      </c>
      <c r="AT260" s="2" t="str">
        <f t="shared" si="62"/>
        <v/>
      </c>
      <c r="AU260" s="2" t="str">
        <f t="shared" si="63"/>
        <v/>
      </c>
      <c r="AV260" s="2" t="str">
        <f t="shared" si="64"/>
        <v/>
      </c>
      <c r="AW260" s="183" t="str">
        <f t="shared" ref="AW260:AW323" si="74">AQ260&amp;AR260&amp;AS260&amp;AT260&amp;AU260&amp;AV260</f>
        <v>http://www.aubertrain.com/shop/img-put/prod/108/820-02-01.jpg,http://www.aubertrain.com/shop/img-put/prod/108/820-02-02.jpg</v>
      </c>
      <c r="AX260" s="183" t="str">
        <f t="shared" si="65"/>
        <v>SÉRIES SPÉCIALES,02</v>
      </c>
    </row>
    <row r="261" spans="1:50" ht="68" customHeight="1">
      <c r="A261" s="1">
        <v>260</v>
      </c>
      <c r="B261" s="50">
        <v>830</v>
      </c>
      <c r="C261" s="288">
        <v>108</v>
      </c>
      <c r="D261" s="289" t="s">
        <v>3500</v>
      </c>
      <c r="E261" s="290"/>
      <c r="F261" s="171" t="str">
        <f t="shared" si="66"/>
        <v>10803</v>
      </c>
      <c r="G261" s="171" t="str">
        <f t="shared" si="67"/>
        <v>SÉRIES SPÉCIALES</v>
      </c>
      <c r="H261" s="171" t="str">
        <f t="shared" si="68"/>
        <v>03</v>
      </c>
      <c r="I261" s="171" t="str">
        <f t="shared" si="69"/>
        <v/>
      </c>
      <c r="J261" s="171">
        <f t="shared" si="70"/>
        <v>73</v>
      </c>
      <c r="K261" s="31">
        <f t="shared" si="71"/>
        <v>0</v>
      </c>
      <c r="L261" s="192" t="s">
        <v>3499</v>
      </c>
      <c r="M261" s="192" t="s">
        <v>3510</v>
      </c>
      <c r="N261" s="189"/>
      <c r="O261" s="189"/>
      <c r="P261" s="189"/>
      <c r="Q261" s="189"/>
      <c r="R261" s="49" t="s">
        <v>538</v>
      </c>
      <c r="S261" s="21">
        <v>1</v>
      </c>
      <c r="T261" s="39" t="s">
        <v>263</v>
      </c>
      <c r="U261" s="39" t="s">
        <v>263</v>
      </c>
      <c r="V261" s="39" t="s">
        <v>263</v>
      </c>
      <c r="W261" s="39" t="s">
        <v>1557</v>
      </c>
      <c r="X261" s="40" t="s">
        <v>303</v>
      </c>
      <c r="Y261" s="40" t="s">
        <v>304</v>
      </c>
      <c r="Z261" s="280">
        <f t="shared" si="72"/>
        <v>333.33333333333337</v>
      </c>
      <c r="AA261" s="42">
        <v>400</v>
      </c>
      <c r="AB261" s="70">
        <v>120</v>
      </c>
      <c r="AC261" s="70"/>
      <c r="AD261" s="131">
        <v>1</v>
      </c>
      <c r="AE261" s="152">
        <v>1</v>
      </c>
      <c r="AF261" s="156"/>
      <c r="AG261" s="159"/>
      <c r="AH261" s="137"/>
      <c r="AI261" s="136">
        <v>1</v>
      </c>
      <c r="AJ261" s="136"/>
      <c r="AK261" s="136"/>
      <c r="AL261" s="140"/>
      <c r="AM261" s="136">
        <v>1</v>
      </c>
      <c r="AN261" s="144"/>
      <c r="AO261" s="144"/>
      <c r="AP261" s="144"/>
      <c r="AQ261" s="2" t="str">
        <f t="shared" si="73"/>
        <v>http://www.aubertrain.com/shop/img-put/prod/108/830-01-01.jpg</v>
      </c>
      <c r="AR261" s="2" t="str">
        <f t="shared" si="60"/>
        <v>,http://www.aubertrain.com/shop/img-put/prod/108/830-01-02.jpg</v>
      </c>
      <c r="AS261" s="2" t="str">
        <f t="shared" si="61"/>
        <v/>
      </c>
      <c r="AT261" s="2" t="str">
        <f t="shared" si="62"/>
        <v/>
      </c>
      <c r="AU261" s="2" t="str">
        <f t="shared" si="63"/>
        <v/>
      </c>
      <c r="AV261" s="2" t="str">
        <f t="shared" si="64"/>
        <v/>
      </c>
      <c r="AW261" s="183" t="str">
        <f t="shared" si="74"/>
        <v>http://www.aubertrain.com/shop/img-put/prod/108/830-01-01.jpg,http://www.aubertrain.com/shop/img-put/prod/108/830-01-02.jpg</v>
      </c>
      <c r="AX261" s="183" t="str">
        <f t="shared" si="65"/>
        <v>SÉRIES SPÉCIALES,03</v>
      </c>
    </row>
    <row r="262" spans="1:50" ht="68" customHeight="1">
      <c r="A262" s="2">
        <v>261</v>
      </c>
      <c r="B262" s="50"/>
      <c r="C262" s="288">
        <v>108</v>
      </c>
      <c r="D262" s="289" t="s">
        <v>3500</v>
      </c>
      <c r="E262" s="290"/>
      <c r="F262" s="171" t="str">
        <f t="shared" si="66"/>
        <v>10803</v>
      </c>
      <c r="G262" s="171" t="str">
        <f t="shared" si="67"/>
        <v>SÉRIES SPÉCIALES</v>
      </c>
      <c r="H262" s="171" t="str">
        <f t="shared" si="68"/>
        <v>03</v>
      </c>
      <c r="I262" s="171" t="str">
        <f t="shared" si="69"/>
        <v/>
      </c>
      <c r="J262" s="171">
        <f t="shared" si="70"/>
        <v>73</v>
      </c>
      <c r="K262" s="31">
        <f t="shared" si="71"/>
        <v>0</v>
      </c>
      <c r="L262" s="192" t="s">
        <v>3499</v>
      </c>
      <c r="M262" s="192" t="s">
        <v>3510</v>
      </c>
      <c r="N262" s="192" t="s">
        <v>3500</v>
      </c>
      <c r="O262" s="192" t="s">
        <v>3501</v>
      </c>
      <c r="P262" s="189"/>
      <c r="Q262" s="189"/>
      <c r="R262" s="49" t="s">
        <v>541</v>
      </c>
      <c r="S262" s="21">
        <v>1</v>
      </c>
      <c r="T262" s="39" t="s">
        <v>810</v>
      </c>
      <c r="U262" s="39" t="s">
        <v>810</v>
      </c>
      <c r="V262" s="39" t="s">
        <v>268</v>
      </c>
      <c r="W262" s="39" t="s">
        <v>1556</v>
      </c>
      <c r="X262" s="40" t="s">
        <v>272</v>
      </c>
      <c r="Y262" s="40" t="s">
        <v>1931</v>
      </c>
      <c r="Z262" s="280">
        <f t="shared" si="72"/>
        <v>733.33333333333337</v>
      </c>
      <c r="AA262" s="42">
        <v>880</v>
      </c>
      <c r="AB262" s="70">
        <v>300</v>
      </c>
      <c r="AC262" s="70"/>
      <c r="AD262" s="131">
        <v>1</v>
      </c>
      <c r="AE262" s="152">
        <v>1</v>
      </c>
      <c r="AF262" s="156"/>
      <c r="AG262" s="159"/>
      <c r="AH262" s="137"/>
      <c r="AI262" s="136">
        <v>1</v>
      </c>
      <c r="AJ262" s="136"/>
      <c r="AK262" s="136"/>
      <c r="AL262" s="140"/>
      <c r="AM262" s="136">
        <v>1</v>
      </c>
      <c r="AN262" s="144"/>
      <c r="AO262" s="144"/>
      <c r="AP262" s="144"/>
      <c r="AQ262" s="2" t="str">
        <f t="shared" si="73"/>
        <v>http://www.aubertrain.com/shop/img-put/prod/108/830-02-01.jpg</v>
      </c>
      <c r="AR262" s="2" t="str">
        <f t="shared" si="60"/>
        <v>,http://www.aubertrain.com/shop/img-put/prod/108/830-02-02.jpg</v>
      </c>
      <c r="AS262" s="2" t="str">
        <f t="shared" si="61"/>
        <v>,http://www.aubertrain.com/shop/img-put/prod/108/830-02-03.jpg</v>
      </c>
      <c r="AT262" s="2" t="str">
        <f t="shared" si="62"/>
        <v>,http://www.aubertrain.com/shop/img-put/prod/108/830-02-04.jpg</v>
      </c>
      <c r="AU262" s="2" t="str">
        <f t="shared" si="63"/>
        <v/>
      </c>
      <c r="AV262" s="2" t="str">
        <f t="shared" si="64"/>
        <v/>
      </c>
      <c r="AW262" s="183" t="str">
        <f t="shared" si="74"/>
        <v>http://www.aubertrain.com/shop/img-put/prod/108/830-02-01.jpg,http://www.aubertrain.com/shop/img-put/prod/108/830-02-02.jpg,http://www.aubertrain.com/shop/img-put/prod/108/830-02-03.jpg,http://www.aubertrain.com/shop/img-put/prod/108/830-02-04.jpg</v>
      </c>
      <c r="AX262" s="183" t="str">
        <f t="shared" si="65"/>
        <v>SÉRIES SPÉCIALES,03</v>
      </c>
    </row>
    <row r="263" spans="1:50" ht="68" customHeight="1">
      <c r="A263" s="1">
        <v>262</v>
      </c>
      <c r="B263" s="50"/>
      <c r="C263" s="288">
        <v>108</v>
      </c>
      <c r="D263" s="289" t="s">
        <v>3500</v>
      </c>
      <c r="E263" s="290"/>
      <c r="F263" s="171" t="str">
        <f t="shared" si="66"/>
        <v>10803</v>
      </c>
      <c r="G263" s="171" t="str">
        <f t="shared" si="67"/>
        <v>SÉRIES SPÉCIALES</v>
      </c>
      <c r="H263" s="171" t="str">
        <f t="shared" si="68"/>
        <v>03</v>
      </c>
      <c r="I263" s="171" t="str">
        <f t="shared" si="69"/>
        <v/>
      </c>
      <c r="J263" s="171">
        <f t="shared" si="70"/>
        <v>73</v>
      </c>
      <c r="K263" s="31">
        <f t="shared" si="71"/>
        <v>0</v>
      </c>
      <c r="L263" s="192" t="s">
        <v>3499</v>
      </c>
      <c r="M263" s="192" t="s">
        <v>3510</v>
      </c>
      <c r="N263" s="189"/>
      <c r="O263" s="189"/>
      <c r="P263" s="189"/>
      <c r="Q263" s="189"/>
      <c r="R263" s="49" t="s">
        <v>765</v>
      </c>
      <c r="S263" s="21">
        <v>1</v>
      </c>
      <c r="T263" s="39" t="s">
        <v>265</v>
      </c>
      <c r="U263" s="39" t="s">
        <v>2011</v>
      </c>
      <c r="V263" s="39" t="s">
        <v>265</v>
      </c>
      <c r="W263" s="39" t="s">
        <v>1989</v>
      </c>
      <c r="X263" s="40" t="s">
        <v>337</v>
      </c>
      <c r="Y263" s="40" t="s">
        <v>1932</v>
      </c>
      <c r="Z263" s="280">
        <f t="shared" si="72"/>
        <v>158.33333333333334</v>
      </c>
      <c r="AA263" s="251">
        <v>190</v>
      </c>
      <c r="AB263" s="70">
        <v>110</v>
      </c>
      <c r="AC263" s="70"/>
      <c r="AD263" s="163">
        <v>1</v>
      </c>
      <c r="AE263" s="152">
        <v>1</v>
      </c>
      <c r="AF263" s="156"/>
      <c r="AG263" s="159"/>
      <c r="AH263" s="137"/>
      <c r="AI263" s="136">
        <v>1</v>
      </c>
      <c r="AJ263" s="136"/>
      <c r="AK263" s="136"/>
      <c r="AL263" s="140"/>
      <c r="AM263" s="136">
        <v>1</v>
      </c>
      <c r="AN263" s="144"/>
      <c r="AO263" s="144"/>
      <c r="AP263" s="144"/>
      <c r="AQ263" s="2" t="str">
        <f t="shared" si="73"/>
        <v>http://www.aubertrain.com/shop/img-put/prod/108/830-03-01.jpg</v>
      </c>
      <c r="AR263" s="2" t="str">
        <f t="shared" si="60"/>
        <v>,http://www.aubertrain.com/shop/img-put/prod/108/830-03-02.jpg</v>
      </c>
      <c r="AS263" s="2" t="str">
        <f t="shared" si="61"/>
        <v/>
      </c>
      <c r="AT263" s="2" t="str">
        <f t="shared" si="62"/>
        <v/>
      </c>
      <c r="AU263" s="2" t="str">
        <f t="shared" si="63"/>
        <v/>
      </c>
      <c r="AV263" s="2" t="str">
        <f t="shared" si="64"/>
        <v/>
      </c>
      <c r="AW263" s="183" t="str">
        <f t="shared" si="74"/>
        <v>http://www.aubertrain.com/shop/img-put/prod/108/830-03-01.jpg,http://www.aubertrain.com/shop/img-put/prod/108/830-03-02.jpg</v>
      </c>
      <c r="AX263" s="183" t="str">
        <f t="shared" si="65"/>
        <v>SÉRIES SPÉCIALES,03</v>
      </c>
    </row>
    <row r="264" spans="1:50" ht="68" customHeight="1">
      <c r="A264" s="2">
        <v>263</v>
      </c>
      <c r="B264" s="50"/>
      <c r="C264" s="288">
        <v>108</v>
      </c>
      <c r="D264" s="289" t="s">
        <v>3500</v>
      </c>
      <c r="E264" s="290"/>
      <c r="F264" s="171" t="str">
        <f t="shared" si="66"/>
        <v>10803</v>
      </c>
      <c r="G264" s="171" t="str">
        <f t="shared" si="67"/>
        <v>SÉRIES SPÉCIALES</v>
      </c>
      <c r="H264" s="171" t="str">
        <f t="shared" si="68"/>
        <v>03</v>
      </c>
      <c r="I264" s="171" t="str">
        <f t="shared" si="69"/>
        <v/>
      </c>
      <c r="J264" s="171">
        <f t="shared" si="70"/>
        <v>73</v>
      </c>
      <c r="K264" s="31">
        <f t="shared" si="71"/>
        <v>0</v>
      </c>
      <c r="L264" s="192" t="s">
        <v>3499</v>
      </c>
      <c r="M264" s="189"/>
      <c r="N264" s="189"/>
      <c r="O264" s="189"/>
      <c r="P264" s="189"/>
      <c r="Q264" s="189"/>
      <c r="R264" s="49" t="s">
        <v>766</v>
      </c>
      <c r="S264" s="21">
        <v>1</v>
      </c>
      <c r="T264" s="20" t="s">
        <v>832</v>
      </c>
      <c r="U264" s="20" t="s">
        <v>851</v>
      </c>
      <c r="V264" s="20" t="s">
        <v>779</v>
      </c>
      <c r="W264" s="20" t="s">
        <v>1555</v>
      </c>
      <c r="X264" s="11" t="s">
        <v>781</v>
      </c>
      <c r="Y264" s="11" t="s">
        <v>780</v>
      </c>
      <c r="Z264" s="280">
        <f t="shared" si="72"/>
        <v>566.66666666666674</v>
      </c>
      <c r="AA264" s="12">
        <v>680</v>
      </c>
      <c r="AB264" s="12">
        <v>250</v>
      </c>
      <c r="AC264" s="12"/>
      <c r="AD264" s="162">
        <v>1</v>
      </c>
      <c r="AE264" s="152">
        <v>1</v>
      </c>
      <c r="AF264" s="156"/>
      <c r="AG264" s="159"/>
      <c r="AH264" s="137"/>
      <c r="AI264" s="136">
        <v>1</v>
      </c>
      <c r="AJ264" s="136"/>
      <c r="AK264" s="136"/>
      <c r="AL264" s="140"/>
      <c r="AM264" s="136">
        <v>1</v>
      </c>
      <c r="AN264" s="144"/>
      <c r="AO264" s="144"/>
      <c r="AP264" s="144"/>
      <c r="AQ264" s="2" t="str">
        <f t="shared" si="73"/>
        <v>http://www.aubertrain.com/shop/img-put/prod/108/830-04-01.jpg</v>
      </c>
      <c r="AR264" s="2" t="str">
        <f t="shared" si="60"/>
        <v/>
      </c>
      <c r="AS264" s="2" t="str">
        <f t="shared" si="61"/>
        <v/>
      </c>
      <c r="AT264" s="2" t="str">
        <f t="shared" si="62"/>
        <v/>
      </c>
      <c r="AU264" s="2" t="str">
        <f t="shared" si="63"/>
        <v/>
      </c>
      <c r="AV264" s="2" t="str">
        <f t="shared" si="64"/>
        <v/>
      </c>
      <c r="AW264" s="183" t="str">
        <f t="shared" si="74"/>
        <v>http://www.aubertrain.com/shop/img-put/prod/108/830-04-01.jpg</v>
      </c>
      <c r="AX264" s="183" t="str">
        <f t="shared" si="65"/>
        <v>SÉRIES SPÉCIALES,03</v>
      </c>
    </row>
    <row r="265" spans="1:50" ht="68" customHeight="1">
      <c r="A265" s="1">
        <v>264</v>
      </c>
      <c r="B265" s="50"/>
      <c r="C265" s="288">
        <v>108</v>
      </c>
      <c r="D265" s="289" t="s">
        <v>3500</v>
      </c>
      <c r="E265" s="290"/>
      <c r="F265" s="171" t="str">
        <f t="shared" si="66"/>
        <v>10803</v>
      </c>
      <c r="G265" s="171" t="str">
        <f t="shared" si="67"/>
        <v>SÉRIES SPÉCIALES</v>
      </c>
      <c r="H265" s="171" t="str">
        <f t="shared" si="68"/>
        <v>03</v>
      </c>
      <c r="I265" s="171" t="str">
        <f t="shared" si="69"/>
        <v/>
      </c>
      <c r="J265" s="171">
        <f t="shared" si="70"/>
        <v>73</v>
      </c>
      <c r="K265" s="31">
        <f t="shared" si="71"/>
        <v>0</v>
      </c>
      <c r="L265" s="192" t="s">
        <v>3499</v>
      </c>
      <c r="M265" s="189"/>
      <c r="N265" s="189"/>
      <c r="O265" s="189"/>
      <c r="P265" s="189"/>
      <c r="Q265" s="189"/>
      <c r="R265" s="49" t="s">
        <v>905</v>
      </c>
      <c r="S265" s="21">
        <v>1</v>
      </c>
      <c r="T265" s="93" t="s">
        <v>906</v>
      </c>
      <c r="U265" s="93" t="s">
        <v>1549</v>
      </c>
      <c r="V265" s="93" t="s">
        <v>2043</v>
      </c>
      <c r="W265" s="93" t="s">
        <v>1617</v>
      </c>
      <c r="X265" s="11" t="s">
        <v>1618</v>
      </c>
      <c r="Y265" s="11" t="s">
        <v>1619</v>
      </c>
      <c r="Z265" s="280">
        <f t="shared" si="72"/>
        <v>1166.6666666666667</v>
      </c>
      <c r="AA265" s="94">
        <v>1400</v>
      </c>
      <c r="AB265" s="12">
        <f>250+350</f>
        <v>600</v>
      </c>
      <c r="AC265" s="12"/>
      <c r="AD265" s="162">
        <v>1</v>
      </c>
      <c r="AE265" s="152">
        <v>1</v>
      </c>
      <c r="AF265" s="156"/>
      <c r="AG265" s="159"/>
      <c r="AH265" s="137"/>
      <c r="AI265" s="136">
        <v>1</v>
      </c>
      <c r="AJ265" s="136"/>
      <c r="AK265" s="136"/>
      <c r="AL265" s="140"/>
      <c r="AM265" s="136">
        <v>1</v>
      </c>
      <c r="AN265" s="144"/>
      <c r="AO265" s="144"/>
      <c r="AP265" s="144"/>
      <c r="AQ265" s="2" t="str">
        <f t="shared" si="73"/>
        <v>http://www.aubertrain.com/shop/img-put/prod/108/830-05-01.jpg</v>
      </c>
      <c r="AR265" s="2" t="str">
        <f t="shared" si="60"/>
        <v/>
      </c>
      <c r="AS265" s="2" t="str">
        <f t="shared" si="61"/>
        <v/>
      </c>
      <c r="AT265" s="2" t="str">
        <f t="shared" si="62"/>
        <v/>
      </c>
      <c r="AU265" s="2" t="str">
        <f t="shared" si="63"/>
        <v/>
      </c>
      <c r="AV265" s="2" t="str">
        <f t="shared" si="64"/>
        <v/>
      </c>
      <c r="AW265" s="183" t="str">
        <f t="shared" si="74"/>
        <v>http://www.aubertrain.com/shop/img-put/prod/108/830-05-01.jpg</v>
      </c>
      <c r="AX265" s="183" t="str">
        <f t="shared" si="65"/>
        <v>SÉRIES SPÉCIALES,03</v>
      </c>
    </row>
    <row r="266" spans="1:50" ht="68" customHeight="1">
      <c r="A266" s="2">
        <v>265</v>
      </c>
      <c r="B266" s="50">
        <v>840</v>
      </c>
      <c r="C266" s="288">
        <v>108</v>
      </c>
      <c r="D266" s="289" t="s">
        <v>3501</v>
      </c>
      <c r="E266" s="290"/>
      <c r="F266" s="171" t="str">
        <f t="shared" si="66"/>
        <v>10804</v>
      </c>
      <c r="G266" s="171" t="str">
        <f t="shared" si="67"/>
        <v>SÉRIES SPÉCIALES</v>
      </c>
      <c r="H266" s="171" t="str">
        <f t="shared" si="68"/>
        <v>04</v>
      </c>
      <c r="I266" s="171" t="str">
        <f t="shared" si="69"/>
        <v/>
      </c>
      <c r="J266" s="171">
        <f t="shared" si="70"/>
        <v>74</v>
      </c>
      <c r="K266" s="31">
        <f t="shared" si="71"/>
        <v>0</v>
      </c>
      <c r="L266" s="192" t="s">
        <v>3499</v>
      </c>
      <c r="M266" s="192" t="s">
        <v>3510</v>
      </c>
      <c r="N266" s="192" t="s">
        <v>3500</v>
      </c>
      <c r="O266" s="192" t="s">
        <v>3501</v>
      </c>
      <c r="P266" s="189"/>
      <c r="Q266" s="189"/>
      <c r="R266" s="49" t="s">
        <v>536</v>
      </c>
      <c r="S266" s="21">
        <v>1</v>
      </c>
      <c r="T266" s="39" t="s">
        <v>814</v>
      </c>
      <c r="U266" s="39" t="s">
        <v>850</v>
      </c>
      <c r="V266" s="39" t="s">
        <v>269</v>
      </c>
      <c r="W266" s="39" t="s">
        <v>1554</v>
      </c>
      <c r="X266" s="40" t="s">
        <v>1794</v>
      </c>
      <c r="Y266" s="40" t="s">
        <v>1933</v>
      </c>
      <c r="Z266" s="280">
        <f t="shared" si="72"/>
        <v>266.66666666666669</v>
      </c>
      <c r="AA266" s="42">
        <v>320</v>
      </c>
      <c r="AB266" s="70">
        <v>100</v>
      </c>
      <c r="AC266" s="70"/>
      <c r="AD266" s="163"/>
      <c r="AE266" s="152">
        <v>1</v>
      </c>
      <c r="AF266" s="156"/>
      <c r="AG266" s="159"/>
      <c r="AH266" s="137"/>
      <c r="AI266" s="136">
        <v>1</v>
      </c>
      <c r="AJ266" s="136"/>
      <c r="AK266" s="136"/>
      <c r="AL266" s="140"/>
      <c r="AM266" s="136">
        <v>1</v>
      </c>
      <c r="AN266" s="144"/>
      <c r="AO266" s="144"/>
      <c r="AP266" s="144"/>
      <c r="AQ266" s="2" t="str">
        <f t="shared" si="73"/>
        <v>http://www.aubertrain.com/shop/img-put/prod/108/840-01-01.jpg</v>
      </c>
      <c r="AR266" s="2" t="str">
        <f t="shared" si="60"/>
        <v>,http://www.aubertrain.com/shop/img-put/prod/108/840-01-02.jpg</v>
      </c>
      <c r="AS266" s="2" t="str">
        <f t="shared" si="61"/>
        <v>,http://www.aubertrain.com/shop/img-put/prod/108/840-01-03.jpg</v>
      </c>
      <c r="AT266" s="2" t="str">
        <f t="shared" si="62"/>
        <v>,http://www.aubertrain.com/shop/img-put/prod/108/840-01-04.jpg</v>
      </c>
      <c r="AU266" s="2" t="str">
        <f t="shared" si="63"/>
        <v/>
      </c>
      <c r="AV266" s="2" t="str">
        <f t="shared" si="64"/>
        <v/>
      </c>
      <c r="AW266" s="183" t="str">
        <f t="shared" si="74"/>
        <v>http://www.aubertrain.com/shop/img-put/prod/108/840-01-01.jpg,http://www.aubertrain.com/shop/img-put/prod/108/840-01-02.jpg,http://www.aubertrain.com/shop/img-put/prod/108/840-01-03.jpg,http://www.aubertrain.com/shop/img-put/prod/108/840-01-04.jpg</v>
      </c>
      <c r="AX266" s="183" t="str">
        <f t="shared" si="65"/>
        <v>SÉRIES SPÉCIALES,04</v>
      </c>
    </row>
    <row r="267" spans="1:50" ht="68" customHeight="1">
      <c r="A267" s="1">
        <v>266</v>
      </c>
      <c r="B267" s="50"/>
      <c r="C267" s="288">
        <v>108</v>
      </c>
      <c r="D267" s="289" t="s">
        <v>3501</v>
      </c>
      <c r="E267" s="290"/>
      <c r="F267" s="171" t="str">
        <f t="shared" si="66"/>
        <v>10804</v>
      </c>
      <c r="G267" s="171" t="str">
        <f t="shared" si="67"/>
        <v>SÉRIES SPÉCIALES</v>
      </c>
      <c r="H267" s="171" t="str">
        <f t="shared" si="68"/>
        <v>04</v>
      </c>
      <c r="I267" s="171" t="str">
        <f t="shared" si="69"/>
        <v/>
      </c>
      <c r="J267" s="171">
        <f t="shared" si="70"/>
        <v>74</v>
      </c>
      <c r="K267" s="31">
        <f t="shared" si="71"/>
        <v>0</v>
      </c>
      <c r="L267" s="192" t="s">
        <v>3499</v>
      </c>
      <c r="M267" s="192" t="s">
        <v>3510</v>
      </c>
      <c r="N267" s="189"/>
      <c r="O267" s="189"/>
      <c r="P267" s="189"/>
      <c r="Q267" s="189"/>
      <c r="R267" s="49" t="s">
        <v>539</v>
      </c>
      <c r="S267" s="21">
        <v>1</v>
      </c>
      <c r="T267" s="39" t="s">
        <v>1757</v>
      </c>
      <c r="U267" s="39" t="s">
        <v>1757</v>
      </c>
      <c r="V267" s="39" t="s">
        <v>1757</v>
      </c>
      <c r="W267" s="39" t="s">
        <v>1990</v>
      </c>
      <c r="X267" s="40" t="s">
        <v>305</v>
      </c>
      <c r="Y267" s="40" t="s">
        <v>335</v>
      </c>
      <c r="Z267" s="280">
        <f t="shared" si="72"/>
        <v>241.66666666666669</v>
      </c>
      <c r="AA267" s="42">
        <v>290</v>
      </c>
      <c r="AB267" s="70">
        <v>100</v>
      </c>
      <c r="AC267" s="70"/>
      <c r="AD267" s="163">
        <v>1</v>
      </c>
      <c r="AE267" s="152">
        <v>1</v>
      </c>
      <c r="AF267" s="156"/>
      <c r="AG267" s="159"/>
      <c r="AH267" s="137"/>
      <c r="AI267" s="136">
        <v>1</v>
      </c>
      <c r="AJ267" s="136"/>
      <c r="AK267" s="136"/>
      <c r="AL267" s="140"/>
      <c r="AM267" s="136">
        <v>1</v>
      </c>
      <c r="AN267" s="144"/>
      <c r="AO267" s="144"/>
      <c r="AP267" s="144"/>
      <c r="AQ267" s="2" t="str">
        <f t="shared" si="73"/>
        <v>http://www.aubertrain.com/shop/img-put/prod/108/840-02-01.jpg</v>
      </c>
      <c r="AR267" s="2" t="str">
        <f t="shared" si="60"/>
        <v>,http://www.aubertrain.com/shop/img-put/prod/108/840-02-02.jpg</v>
      </c>
      <c r="AS267" s="2" t="str">
        <f t="shared" si="61"/>
        <v/>
      </c>
      <c r="AT267" s="2" t="str">
        <f t="shared" si="62"/>
        <v/>
      </c>
      <c r="AU267" s="2" t="str">
        <f t="shared" si="63"/>
        <v/>
      </c>
      <c r="AV267" s="2" t="str">
        <f t="shared" si="64"/>
        <v/>
      </c>
      <c r="AW267" s="183" t="str">
        <f t="shared" si="74"/>
        <v>http://www.aubertrain.com/shop/img-put/prod/108/840-02-01.jpg,http://www.aubertrain.com/shop/img-put/prod/108/840-02-02.jpg</v>
      </c>
      <c r="AX267" s="183" t="str">
        <f t="shared" si="65"/>
        <v>SÉRIES SPÉCIALES,04</v>
      </c>
    </row>
    <row r="268" spans="1:50" ht="68" customHeight="1">
      <c r="A268" s="2">
        <v>267</v>
      </c>
      <c r="B268" s="50"/>
      <c r="C268" s="288">
        <v>108</v>
      </c>
      <c r="D268" s="289" t="s">
        <v>3501</v>
      </c>
      <c r="E268" s="290"/>
      <c r="F268" s="171" t="str">
        <f t="shared" si="66"/>
        <v>10804</v>
      </c>
      <c r="G268" s="171" t="str">
        <f t="shared" si="67"/>
        <v>SÉRIES SPÉCIALES</v>
      </c>
      <c r="H268" s="171" t="str">
        <f t="shared" si="68"/>
        <v>04</v>
      </c>
      <c r="I268" s="171" t="str">
        <f t="shared" si="69"/>
        <v/>
      </c>
      <c r="J268" s="171">
        <f t="shared" si="70"/>
        <v>74</v>
      </c>
      <c r="K268" s="31">
        <f t="shared" si="71"/>
        <v>0</v>
      </c>
      <c r="L268" s="192" t="s">
        <v>3499</v>
      </c>
      <c r="M268" s="192" t="s">
        <v>3510</v>
      </c>
      <c r="N268" s="189"/>
      <c r="O268" s="189"/>
      <c r="P268" s="189"/>
      <c r="Q268" s="189"/>
      <c r="R268" s="49" t="s">
        <v>540</v>
      </c>
      <c r="S268" s="21">
        <v>1</v>
      </c>
      <c r="T268" s="39" t="s">
        <v>264</v>
      </c>
      <c r="U268" s="39" t="s">
        <v>264</v>
      </c>
      <c r="V268" s="39" t="s">
        <v>264</v>
      </c>
      <c r="W268" s="39" t="s">
        <v>1991</v>
      </c>
      <c r="X268" s="40" t="s">
        <v>306</v>
      </c>
      <c r="Y268" s="40" t="s">
        <v>336</v>
      </c>
      <c r="Z268" s="280">
        <f t="shared" si="72"/>
        <v>241.66666666666669</v>
      </c>
      <c r="AA268" s="42">
        <v>290</v>
      </c>
      <c r="AB268" s="70">
        <v>180</v>
      </c>
      <c r="AC268" s="70"/>
      <c r="AD268" s="163">
        <v>1</v>
      </c>
      <c r="AE268" s="152">
        <v>1</v>
      </c>
      <c r="AF268" s="156"/>
      <c r="AG268" s="159"/>
      <c r="AH268" s="137"/>
      <c r="AI268" s="136">
        <v>1</v>
      </c>
      <c r="AJ268" s="136"/>
      <c r="AK268" s="136"/>
      <c r="AL268" s="140"/>
      <c r="AM268" s="136">
        <v>1</v>
      </c>
      <c r="AN268" s="144"/>
      <c r="AO268" s="144"/>
      <c r="AP268" s="144"/>
      <c r="AQ268" s="2" t="str">
        <f t="shared" si="73"/>
        <v>http://www.aubertrain.com/shop/img-put/prod/108/840-03-01.jpg</v>
      </c>
      <c r="AR268" s="2" t="str">
        <f t="shared" si="60"/>
        <v>,http://www.aubertrain.com/shop/img-put/prod/108/840-03-02.jpg</v>
      </c>
      <c r="AS268" s="2" t="str">
        <f t="shared" si="61"/>
        <v/>
      </c>
      <c r="AT268" s="2" t="str">
        <f t="shared" si="62"/>
        <v/>
      </c>
      <c r="AU268" s="2" t="str">
        <f t="shared" si="63"/>
        <v/>
      </c>
      <c r="AV268" s="2" t="str">
        <f t="shared" si="64"/>
        <v/>
      </c>
      <c r="AW268" s="183" t="str">
        <f t="shared" si="74"/>
        <v>http://www.aubertrain.com/shop/img-put/prod/108/840-03-01.jpg,http://www.aubertrain.com/shop/img-put/prod/108/840-03-02.jpg</v>
      </c>
      <c r="AX268" s="183" t="str">
        <f t="shared" si="65"/>
        <v>SÉRIES SPÉCIALES,04</v>
      </c>
    </row>
    <row r="269" spans="1:50" ht="68" customHeight="1">
      <c r="A269" s="1">
        <v>268</v>
      </c>
      <c r="B269" s="50"/>
      <c r="C269" s="288">
        <v>108</v>
      </c>
      <c r="D269" s="289" t="s">
        <v>3501</v>
      </c>
      <c r="E269" s="290"/>
      <c r="F269" s="171" t="str">
        <f t="shared" si="66"/>
        <v>10804</v>
      </c>
      <c r="G269" s="171" t="str">
        <f t="shared" si="67"/>
        <v>SÉRIES SPÉCIALES</v>
      </c>
      <c r="H269" s="171" t="str">
        <f t="shared" si="68"/>
        <v>04</v>
      </c>
      <c r="I269" s="171" t="str">
        <f t="shared" si="69"/>
        <v/>
      </c>
      <c r="J269" s="171">
        <f t="shared" si="70"/>
        <v>74</v>
      </c>
      <c r="K269" s="31">
        <f t="shared" si="71"/>
        <v>0</v>
      </c>
      <c r="L269" s="192" t="s">
        <v>3499</v>
      </c>
      <c r="M269" s="189"/>
      <c r="N269" s="189"/>
      <c r="O269" s="189"/>
      <c r="P269" s="189"/>
      <c r="Q269" s="189"/>
      <c r="R269" s="49" t="s">
        <v>542</v>
      </c>
      <c r="S269" s="21">
        <v>1</v>
      </c>
      <c r="T269" s="39" t="s">
        <v>266</v>
      </c>
      <c r="U269" s="39" t="s">
        <v>266</v>
      </c>
      <c r="V269" s="39" t="s">
        <v>266</v>
      </c>
      <c r="W269" s="39" t="s">
        <v>1550</v>
      </c>
      <c r="X269" s="40" t="s">
        <v>1795</v>
      </c>
      <c r="Y269" s="40" t="s">
        <v>338</v>
      </c>
      <c r="Z269" s="280">
        <f t="shared" si="72"/>
        <v>250</v>
      </c>
      <c r="AA269" s="42">
        <v>300</v>
      </c>
      <c r="AB269" s="70">
        <v>200</v>
      </c>
      <c r="AC269" s="70"/>
      <c r="AD269" s="163">
        <v>1</v>
      </c>
      <c r="AE269" s="152">
        <v>1</v>
      </c>
      <c r="AF269" s="156"/>
      <c r="AG269" s="159"/>
      <c r="AH269" s="137"/>
      <c r="AI269" s="136">
        <v>1</v>
      </c>
      <c r="AJ269" s="136"/>
      <c r="AK269" s="136"/>
      <c r="AL269" s="140"/>
      <c r="AM269" s="136">
        <v>1</v>
      </c>
      <c r="AN269" s="144"/>
      <c r="AO269" s="144"/>
      <c r="AP269" s="144"/>
      <c r="AQ269" s="2" t="str">
        <f t="shared" si="73"/>
        <v>http://www.aubertrain.com/shop/img-put/prod/108/840-04-01.jpg</v>
      </c>
      <c r="AR269" s="2" t="str">
        <f t="shared" si="60"/>
        <v/>
      </c>
      <c r="AS269" s="2" t="str">
        <f t="shared" si="61"/>
        <v/>
      </c>
      <c r="AT269" s="2" t="str">
        <f t="shared" si="62"/>
        <v/>
      </c>
      <c r="AU269" s="2" t="str">
        <f t="shared" si="63"/>
        <v/>
      </c>
      <c r="AV269" s="2" t="str">
        <f t="shared" si="64"/>
        <v/>
      </c>
      <c r="AW269" s="183" t="str">
        <f t="shared" si="74"/>
        <v>http://www.aubertrain.com/shop/img-put/prod/108/840-04-01.jpg</v>
      </c>
      <c r="AX269" s="183" t="str">
        <f t="shared" si="65"/>
        <v>SÉRIES SPÉCIALES,04</v>
      </c>
    </row>
    <row r="270" spans="1:50" ht="68" customHeight="1">
      <c r="A270" s="2">
        <v>269</v>
      </c>
      <c r="B270" s="50"/>
      <c r="C270" s="288">
        <v>108</v>
      </c>
      <c r="D270" s="289" t="s">
        <v>3501</v>
      </c>
      <c r="E270" s="290"/>
      <c r="F270" s="171" t="str">
        <f t="shared" si="66"/>
        <v>10804</v>
      </c>
      <c r="G270" s="171" t="str">
        <f t="shared" si="67"/>
        <v>SÉRIES SPÉCIALES</v>
      </c>
      <c r="H270" s="171" t="str">
        <f t="shared" si="68"/>
        <v>04</v>
      </c>
      <c r="I270" s="171" t="str">
        <f t="shared" si="69"/>
        <v/>
      </c>
      <c r="J270" s="171">
        <f t="shared" si="70"/>
        <v>74</v>
      </c>
      <c r="K270" s="31">
        <f t="shared" si="71"/>
        <v>0</v>
      </c>
      <c r="L270" s="192" t="s">
        <v>3499</v>
      </c>
      <c r="M270" s="192" t="s">
        <v>3510</v>
      </c>
      <c r="N270" s="192" t="s">
        <v>3500</v>
      </c>
      <c r="O270" s="192" t="s">
        <v>3501</v>
      </c>
      <c r="P270" s="189"/>
      <c r="Q270" s="189"/>
      <c r="R270" s="49" t="s">
        <v>733</v>
      </c>
      <c r="S270" s="21">
        <v>1</v>
      </c>
      <c r="T270" s="20" t="s">
        <v>815</v>
      </c>
      <c r="U270" s="20" t="s">
        <v>849</v>
      </c>
      <c r="V270" s="39" t="s">
        <v>816</v>
      </c>
      <c r="W270" s="20" t="s">
        <v>1551</v>
      </c>
      <c r="X270" s="11" t="s">
        <v>326</v>
      </c>
      <c r="Y270" s="11" t="s">
        <v>1934</v>
      </c>
      <c r="Z270" s="280">
        <f t="shared" si="72"/>
        <v>266.66666666666669</v>
      </c>
      <c r="AA270" s="12">
        <v>320</v>
      </c>
      <c r="AB270" s="12">
        <v>250</v>
      </c>
      <c r="AC270" s="12"/>
      <c r="AD270" s="162">
        <v>1</v>
      </c>
      <c r="AE270" s="152">
        <v>1</v>
      </c>
      <c r="AF270" s="156"/>
      <c r="AG270" s="159"/>
      <c r="AH270" s="137"/>
      <c r="AI270" s="136">
        <v>1</v>
      </c>
      <c r="AJ270" s="136"/>
      <c r="AK270" s="136"/>
      <c r="AL270" s="140"/>
      <c r="AM270" s="136">
        <v>1</v>
      </c>
      <c r="AN270" s="144"/>
      <c r="AO270" s="144"/>
      <c r="AP270" s="144"/>
      <c r="AQ270" s="2" t="str">
        <f t="shared" si="73"/>
        <v>http://www.aubertrain.com/shop/img-put/prod/108/840-05-01.jpg</v>
      </c>
      <c r="AR270" s="2" t="str">
        <f t="shared" si="60"/>
        <v>,http://www.aubertrain.com/shop/img-put/prod/108/840-05-02.jpg</v>
      </c>
      <c r="AS270" s="2" t="str">
        <f t="shared" si="61"/>
        <v>,http://www.aubertrain.com/shop/img-put/prod/108/840-05-03.jpg</v>
      </c>
      <c r="AT270" s="2" t="str">
        <f t="shared" si="62"/>
        <v>,http://www.aubertrain.com/shop/img-put/prod/108/840-05-04.jpg</v>
      </c>
      <c r="AU270" s="2" t="str">
        <f t="shared" si="63"/>
        <v/>
      </c>
      <c r="AV270" s="2" t="str">
        <f t="shared" si="64"/>
        <v/>
      </c>
      <c r="AW270" s="183" t="str">
        <f t="shared" si="74"/>
        <v>http://www.aubertrain.com/shop/img-put/prod/108/840-05-01.jpg,http://www.aubertrain.com/shop/img-put/prod/108/840-05-02.jpg,http://www.aubertrain.com/shop/img-put/prod/108/840-05-03.jpg,http://www.aubertrain.com/shop/img-put/prod/108/840-05-04.jpg</v>
      </c>
      <c r="AX270" s="183" t="str">
        <f t="shared" si="65"/>
        <v>SÉRIES SPÉCIALES,04</v>
      </c>
    </row>
    <row r="271" spans="1:50" ht="68" customHeight="1">
      <c r="A271" s="1">
        <v>270</v>
      </c>
      <c r="B271" s="50">
        <v>850</v>
      </c>
      <c r="C271" s="288">
        <v>108</v>
      </c>
      <c r="D271" s="289" t="s">
        <v>3502</v>
      </c>
      <c r="E271" s="290"/>
      <c r="F271" s="171" t="str">
        <f t="shared" si="66"/>
        <v>10805</v>
      </c>
      <c r="G271" s="171" t="str">
        <f t="shared" si="67"/>
        <v>SÉRIES SPÉCIALES</v>
      </c>
      <c r="H271" s="171" t="str">
        <f t="shared" si="68"/>
        <v>05</v>
      </c>
      <c r="I271" s="171" t="str">
        <f t="shared" si="69"/>
        <v/>
      </c>
      <c r="J271" s="171">
        <f t="shared" si="70"/>
        <v>75</v>
      </c>
      <c r="K271" s="31">
        <f t="shared" si="71"/>
        <v>0</v>
      </c>
      <c r="L271" s="192" t="s">
        <v>3499</v>
      </c>
      <c r="M271" s="192" t="s">
        <v>3510</v>
      </c>
      <c r="N271" s="189"/>
      <c r="O271" s="189"/>
      <c r="P271" s="189"/>
      <c r="Q271" s="189"/>
      <c r="R271" s="49" t="s">
        <v>596</v>
      </c>
      <c r="S271" s="21">
        <v>1</v>
      </c>
      <c r="T271" s="39" t="s">
        <v>817</v>
      </c>
      <c r="U271" s="39" t="s">
        <v>848</v>
      </c>
      <c r="V271" s="39" t="s">
        <v>267</v>
      </c>
      <c r="W271" s="39" t="s">
        <v>1552</v>
      </c>
      <c r="X271" s="40" t="s">
        <v>307</v>
      </c>
      <c r="Y271" s="40" t="s">
        <v>301</v>
      </c>
      <c r="Z271" s="280">
        <f t="shared" si="72"/>
        <v>500</v>
      </c>
      <c r="AA271" s="42">
        <v>600</v>
      </c>
      <c r="AB271" s="70">
        <v>380</v>
      </c>
      <c r="AC271" s="70"/>
      <c r="AD271" s="163"/>
      <c r="AE271" s="152">
        <v>1</v>
      </c>
      <c r="AF271" s="156"/>
      <c r="AG271" s="159"/>
      <c r="AH271" s="137"/>
      <c r="AI271" s="136">
        <v>1</v>
      </c>
      <c r="AJ271" s="136"/>
      <c r="AK271" s="136"/>
      <c r="AL271" s="140"/>
      <c r="AM271" s="144"/>
      <c r="AN271" s="144"/>
      <c r="AO271" s="144"/>
      <c r="AP271" s="144"/>
      <c r="AQ271" s="2" t="str">
        <f t="shared" si="73"/>
        <v>http://www.aubertrain.com/shop/img-put/prod/108/850-01-01.jpg</v>
      </c>
      <c r="AR271" s="2" t="str">
        <f t="shared" si="60"/>
        <v>,http://www.aubertrain.com/shop/img-put/prod/108/850-01-02.jpg</v>
      </c>
      <c r="AS271" s="2" t="str">
        <f t="shared" si="61"/>
        <v/>
      </c>
      <c r="AT271" s="2" t="str">
        <f t="shared" si="62"/>
        <v/>
      </c>
      <c r="AU271" s="2" t="str">
        <f t="shared" si="63"/>
        <v/>
      </c>
      <c r="AV271" s="2" t="str">
        <f t="shared" si="64"/>
        <v/>
      </c>
      <c r="AW271" s="183" t="str">
        <f t="shared" si="74"/>
        <v>http://www.aubertrain.com/shop/img-put/prod/108/850-01-01.jpg,http://www.aubertrain.com/shop/img-put/prod/108/850-01-02.jpg</v>
      </c>
      <c r="AX271" s="183" t="str">
        <f t="shared" si="65"/>
        <v>SÉRIES SPÉCIALES,05</v>
      </c>
    </row>
    <row r="272" spans="1:50" ht="68" customHeight="1">
      <c r="A272" s="2">
        <v>271</v>
      </c>
      <c r="B272" s="50"/>
      <c r="C272" s="288">
        <v>108</v>
      </c>
      <c r="D272" s="289" t="s">
        <v>3502</v>
      </c>
      <c r="E272" s="290"/>
      <c r="F272" s="171" t="str">
        <f t="shared" si="66"/>
        <v>10805</v>
      </c>
      <c r="G272" s="171" t="str">
        <f t="shared" si="67"/>
        <v>SÉRIES SPÉCIALES</v>
      </c>
      <c r="H272" s="171" t="str">
        <f t="shared" si="68"/>
        <v>05</v>
      </c>
      <c r="I272" s="171" t="str">
        <f t="shared" si="69"/>
        <v/>
      </c>
      <c r="J272" s="171">
        <f t="shared" si="70"/>
        <v>75</v>
      </c>
      <c r="K272" s="31">
        <f t="shared" si="71"/>
        <v>0</v>
      </c>
      <c r="L272" s="192" t="s">
        <v>3499</v>
      </c>
      <c r="M272" s="189"/>
      <c r="N272" s="189"/>
      <c r="O272" s="189"/>
      <c r="P272" s="189"/>
      <c r="Q272" s="189"/>
      <c r="R272" s="49" t="s">
        <v>597</v>
      </c>
      <c r="S272" s="21">
        <v>1</v>
      </c>
      <c r="T272" s="39" t="s">
        <v>818</v>
      </c>
      <c r="U272" s="39" t="s">
        <v>847</v>
      </c>
      <c r="V272" s="39" t="s">
        <v>819</v>
      </c>
      <c r="W272" s="39" t="s">
        <v>1560</v>
      </c>
      <c r="X272" s="40" t="s">
        <v>270</v>
      </c>
      <c r="Y272" s="40" t="s">
        <v>328</v>
      </c>
      <c r="Z272" s="280">
        <f t="shared" si="72"/>
        <v>100</v>
      </c>
      <c r="AA272" s="42">
        <v>120</v>
      </c>
      <c r="AB272" s="70">
        <v>50</v>
      </c>
      <c r="AC272" s="70"/>
      <c r="AD272" s="163"/>
      <c r="AE272" s="152">
        <v>1</v>
      </c>
      <c r="AF272" s="156"/>
      <c r="AG272" s="159"/>
      <c r="AH272" s="137"/>
      <c r="AI272" s="136">
        <v>1</v>
      </c>
      <c r="AJ272" s="136"/>
      <c r="AK272" s="136"/>
      <c r="AL272" s="140"/>
      <c r="AM272" s="144"/>
      <c r="AN272" s="144"/>
      <c r="AO272" s="144"/>
      <c r="AP272" s="144"/>
      <c r="AQ272" s="2" t="str">
        <f t="shared" si="73"/>
        <v>http://www.aubertrain.com/shop/img-put/prod/108/850-02-01.jpg</v>
      </c>
      <c r="AR272" s="2" t="str">
        <f t="shared" si="60"/>
        <v/>
      </c>
      <c r="AS272" s="2" t="str">
        <f t="shared" si="61"/>
        <v/>
      </c>
      <c r="AT272" s="2" t="str">
        <f t="shared" si="62"/>
        <v/>
      </c>
      <c r="AU272" s="2" t="str">
        <f t="shared" si="63"/>
        <v/>
      </c>
      <c r="AV272" s="2" t="str">
        <f t="shared" si="64"/>
        <v/>
      </c>
      <c r="AW272" s="183" t="str">
        <f t="shared" si="74"/>
        <v>http://www.aubertrain.com/shop/img-put/prod/108/850-02-01.jpg</v>
      </c>
      <c r="AX272" s="183" t="str">
        <f t="shared" si="65"/>
        <v>SÉRIES SPÉCIALES,05</v>
      </c>
    </row>
    <row r="273" spans="1:50" ht="68" customHeight="1">
      <c r="A273" s="1">
        <v>272</v>
      </c>
      <c r="B273" s="50"/>
      <c r="C273" s="288">
        <v>108</v>
      </c>
      <c r="D273" s="289" t="s">
        <v>3502</v>
      </c>
      <c r="E273" s="290"/>
      <c r="F273" s="171" t="str">
        <f t="shared" si="66"/>
        <v>10805</v>
      </c>
      <c r="G273" s="171" t="str">
        <f t="shared" si="67"/>
        <v>SÉRIES SPÉCIALES</v>
      </c>
      <c r="H273" s="171" t="str">
        <f t="shared" si="68"/>
        <v>05</v>
      </c>
      <c r="I273" s="171" t="str">
        <f t="shared" si="69"/>
        <v/>
      </c>
      <c r="J273" s="171">
        <f t="shared" si="70"/>
        <v>75</v>
      </c>
      <c r="K273" s="31">
        <f t="shared" si="71"/>
        <v>0</v>
      </c>
      <c r="L273" s="192" t="s">
        <v>3499</v>
      </c>
      <c r="M273" s="192" t="s">
        <v>3510</v>
      </c>
      <c r="N273" s="189"/>
      <c r="O273" s="189"/>
      <c r="P273" s="189"/>
      <c r="Q273" s="189"/>
      <c r="R273" s="49" t="s">
        <v>598</v>
      </c>
      <c r="S273" s="21">
        <v>1</v>
      </c>
      <c r="T273" s="39" t="s">
        <v>821</v>
      </c>
      <c r="U273" s="39" t="s">
        <v>846</v>
      </c>
      <c r="V273" s="39" t="s">
        <v>820</v>
      </c>
      <c r="W273" s="39" t="s">
        <v>1553</v>
      </c>
      <c r="X273" s="40" t="s">
        <v>271</v>
      </c>
      <c r="Y273" s="40" t="s">
        <v>320</v>
      </c>
      <c r="Z273" s="280">
        <f t="shared" si="72"/>
        <v>241.66666666666669</v>
      </c>
      <c r="AA273" s="42">
        <v>290</v>
      </c>
      <c r="AB273" s="70">
        <v>160</v>
      </c>
      <c r="AC273" s="70"/>
      <c r="AD273" s="163"/>
      <c r="AE273" s="152">
        <v>1</v>
      </c>
      <c r="AF273" s="156"/>
      <c r="AG273" s="159"/>
      <c r="AH273" s="137"/>
      <c r="AI273" s="136">
        <v>1</v>
      </c>
      <c r="AJ273" s="136"/>
      <c r="AK273" s="136"/>
      <c r="AL273" s="140"/>
      <c r="AM273" s="144"/>
      <c r="AN273" s="144"/>
      <c r="AO273" s="144"/>
      <c r="AP273" s="144"/>
      <c r="AQ273" s="2" t="str">
        <f t="shared" si="73"/>
        <v>http://www.aubertrain.com/shop/img-put/prod/108/850-03-01.jpg</v>
      </c>
      <c r="AR273" s="2" t="str">
        <f t="shared" si="60"/>
        <v>,http://www.aubertrain.com/shop/img-put/prod/108/850-03-02.jpg</v>
      </c>
      <c r="AS273" s="2" t="str">
        <f t="shared" si="61"/>
        <v/>
      </c>
      <c r="AT273" s="2" t="str">
        <f t="shared" si="62"/>
        <v/>
      </c>
      <c r="AU273" s="2" t="str">
        <f t="shared" si="63"/>
        <v/>
      </c>
      <c r="AV273" s="2" t="str">
        <f t="shared" si="64"/>
        <v/>
      </c>
      <c r="AW273" s="183" t="str">
        <f t="shared" si="74"/>
        <v>http://www.aubertrain.com/shop/img-put/prod/108/850-03-01.jpg,http://www.aubertrain.com/shop/img-put/prod/108/850-03-02.jpg</v>
      </c>
      <c r="AX273" s="183" t="str">
        <f t="shared" si="65"/>
        <v>SÉRIES SPÉCIALES,05</v>
      </c>
    </row>
    <row r="274" spans="1:50" ht="68" customHeight="1">
      <c r="A274" s="2">
        <v>273</v>
      </c>
      <c r="B274" s="50"/>
      <c r="C274" s="288">
        <v>108</v>
      </c>
      <c r="D274" s="289" t="s">
        <v>3502</v>
      </c>
      <c r="E274" s="290"/>
      <c r="F274" s="171" t="str">
        <f t="shared" si="66"/>
        <v>10805</v>
      </c>
      <c r="G274" s="171" t="str">
        <f t="shared" si="67"/>
        <v>SÉRIES SPÉCIALES</v>
      </c>
      <c r="H274" s="171" t="str">
        <f t="shared" si="68"/>
        <v>05</v>
      </c>
      <c r="I274" s="171" t="str">
        <f t="shared" si="69"/>
        <v/>
      </c>
      <c r="J274" s="171">
        <f t="shared" si="70"/>
        <v>75</v>
      </c>
      <c r="K274" s="31">
        <f t="shared" si="71"/>
        <v>0</v>
      </c>
      <c r="L274" s="192" t="s">
        <v>3499</v>
      </c>
      <c r="M274" s="192"/>
      <c r="N274" s="189"/>
      <c r="O274" s="189"/>
      <c r="P274" s="189"/>
      <c r="Q274" s="189"/>
      <c r="R274" s="49" t="s">
        <v>599</v>
      </c>
      <c r="S274" s="21">
        <v>1</v>
      </c>
      <c r="T274" s="39" t="s">
        <v>822</v>
      </c>
      <c r="U274" s="39" t="s">
        <v>2012</v>
      </c>
      <c r="V274" s="39" t="s">
        <v>2044</v>
      </c>
      <c r="W274" s="39" t="s">
        <v>1992</v>
      </c>
      <c r="X274" s="40" t="s">
        <v>334</v>
      </c>
      <c r="Y274" s="40" t="s">
        <v>321</v>
      </c>
      <c r="Z274" s="280">
        <f t="shared" si="72"/>
        <v>100</v>
      </c>
      <c r="AA274" s="42">
        <v>120</v>
      </c>
      <c r="AB274" s="70">
        <v>75</v>
      </c>
      <c r="AC274" s="70"/>
      <c r="AD274" s="163"/>
      <c r="AE274" s="152">
        <v>1</v>
      </c>
      <c r="AF274" s="156"/>
      <c r="AG274" s="159"/>
      <c r="AH274" s="137"/>
      <c r="AI274" s="136">
        <v>1</v>
      </c>
      <c r="AJ274" s="136"/>
      <c r="AK274" s="136"/>
      <c r="AL274" s="140"/>
      <c r="AM274" s="144"/>
      <c r="AN274" s="144"/>
      <c r="AO274" s="144"/>
      <c r="AP274" s="144"/>
      <c r="AQ274" s="2" t="str">
        <f t="shared" si="73"/>
        <v>http://www.aubertrain.com/shop/img-put/prod/108/850-04-01.jpg</v>
      </c>
      <c r="AR274" s="2" t="str">
        <f t="shared" si="60"/>
        <v/>
      </c>
      <c r="AS274" s="2" t="str">
        <f t="shared" si="61"/>
        <v/>
      </c>
      <c r="AT274" s="2" t="str">
        <f t="shared" si="62"/>
        <v/>
      </c>
      <c r="AU274" s="2" t="str">
        <f t="shared" si="63"/>
        <v/>
      </c>
      <c r="AV274" s="2" t="str">
        <f t="shared" si="64"/>
        <v/>
      </c>
      <c r="AW274" s="183" t="str">
        <f t="shared" si="74"/>
        <v>http://www.aubertrain.com/shop/img-put/prod/108/850-04-01.jpg</v>
      </c>
      <c r="AX274" s="183" t="str">
        <f t="shared" si="65"/>
        <v>SÉRIES SPÉCIALES,05</v>
      </c>
    </row>
    <row r="275" spans="1:50" ht="68" customHeight="1">
      <c r="A275" s="1">
        <v>274</v>
      </c>
      <c r="B275" s="49"/>
      <c r="C275" s="288">
        <v>108</v>
      </c>
      <c r="D275" s="289" t="s">
        <v>3502</v>
      </c>
      <c r="E275" s="290"/>
      <c r="F275" s="171" t="str">
        <f t="shared" si="66"/>
        <v>10805</v>
      </c>
      <c r="G275" s="171" t="str">
        <f t="shared" si="67"/>
        <v>SÉRIES SPÉCIALES</v>
      </c>
      <c r="H275" s="171" t="str">
        <f t="shared" si="68"/>
        <v>05</v>
      </c>
      <c r="I275" s="171" t="str">
        <f t="shared" si="69"/>
        <v/>
      </c>
      <c r="J275" s="171">
        <f t="shared" si="70"/>
        <v>75</v>
      </c>
      <c r="K275" s="31">
        <f t="shared" si="71"/>
        <v>0</v>
      </c>
      <c r="L275" s="192"/>
      <c r="M275" s="189"/>
      <c r="N275" s="189"/>
      <c r="O275" s="189"/>
      <c r="P275" s="189"/>
      <c r="Q275" s="189"/>
      <c r="R275" s="49" t="s">
        <v>1035</v>
      </c>
      <c r="S275" s="21">
        <v>1</v>
      </c>
      <c r="T275" s="39" t="s">
        <v>1036</v>
      </c>
      <c r="U275" s="39" t="s">
        <v>1621</v>
      </c>
      <c r="V275" s="39" t="s">
        <v>1622</v>
      </c>
      <c r="W275" s="39" t="s">
        <v>1620</v>
      </c>
      <c r="X275" s="40" t="s">
        <v>1688</v>
      </c>
      <c r="Y275" s="40" t="s">
        <v>1687</v>
      </c>
      <c r="Z275" s="280">
        <f t="shared" si="72"/>
        <v>158.33333333333334</v>
      </c>
      <c r="AA275" s="42">
        <v>190</v>
      </c>
      <c r="AB275" s="70">
        <v>110</v>
      </c>
      <c r="AC275" s="70"/>
      <c r="AD275" s="163"/>
      <c r="AE275" s="152">
        <v>1</v>
      </c>
      <c r="AF275" s="156"/>
      <c r="AG275" s="159"/>
      <c r="AH275" s="137"/>
      <c r="AI275" s="136">
        <v>1</v>
      </c>
      <c r="AJ275" s="136"/>
      <c r="AK275" s="136"/>
      <c r="AL275" s="140"/>
      <c r="AM275" s="144"/>
      <c r="AN275" s="144"/>
      <c r="AO275" s="144"/>
      <c r="AP275" s="144"/>
      <c r="AQ275" s="2" t="str">
        <f t="shared" si="73"/>
        <v/>
      </c>
      <c r="AR275" s="2" t="str">
        <f t="shared" si="60"/>
        <v/>
      </c>
      <c r="AS275" s="2" t="str">
        <f t="shared" si="61"/>
        <v/>
      </c>
      <c r="AT275" s="2" t="str">
        <f t="shared" si="62"/>
        <v/>
      </c>
      <c r="AU275" s="2" t="str">
        <f t="shared" si="63"/>
        <v/>
      </c>
      <c r="AV275" s="2" t="str">
        <f t="shared" si="64"/>
        <v/>
      </c>
      <c r="AW275" s="183" t="str">
        <f t="shared" si="74"/>
        <v/>
      </c>
      <c r="AX275" s="183" t="str">
        <f t="shared" si="65"/>
        <v>SÉRIES SPÉCIALES,05</v>
      </c>
    </row>
    <row r="276" spans="1:50" s="43" customFormat="1" ht="68" customHeight="1">
      <c r="A276" s="2">
        <v>275</v>
      </c>
      <c r="B276" s="51">
        <v>910</v>
      </c>
      <c r="C276" s="288">
        <v>109</v>
      </c>
      <c r="D276" s="288" t="s">
        <v>3499</v>
      </c>
      <c r="E276" s="292"/>
      <c r="F276" s="171" t="str">
        <f t="shared" si="66"/>
        <v>10901</v>
      </c>
      <c r="G276" s="171" t="str">
        <f t="shared" si="67"/>
        <v>TRANSANDINO</v>
      </c>
      <c r="H276" s="171" t="str">
        <f t="shared" si="68"/>
        <v>01</v>
      </c>
      <c r="I276" s="171" t="str">
        <f t="shared" si="69"/>
        <v/>
      </c>
      <c r="J276" s="171">
        <f t="shared" si="70"/>
        <v>77</v>
      </c>
      <c r="K276" s="31">
        <f t="shared" si="71"/>
        <v>0</v>
      </c>
      <c r="L276" s="192" t="s">
        <v>3499</v>
      </c>
      <c r="M276" s="192" t="s">
        <v>3510</v>
      </c>
      <c r="N276" s="186"/>
      <c r="O276" s="186"/>
      <c r="P276" s="186"/>
      <c r="Q276" s="186"/>
      <c r="R276" s="52" t="s">
        <v>740</v>
      </c>
      <c r="S276" s="21">
        <v>0</v>
      </c>
      <c r="T276" s="39" t="s">
        <v>1702</v>
      </c>
      <c r="U276" s="39" t="s">
        <v>1701</v>
      </c>
      <c r="V276" s="39" t="s">
        <v>1634</v>
      </c>
      <c r="W276" s="39" t="s">
        <v>1701</v>
      </c>
      <c r="X276" s="11" t="s">
        <v>1796</v>
      </c>
      <c r="Y276" s="11" t="s">
        <v>1935</v>
      </c>
      <c r="Z276" s="280">
        <f t="shared" si="72"/>
        <v>0</v>
      </c>
      <c r="AA276" s="36"/>
      <c r="AB276" s="70"/>
      <c r="AC276" s="70"/>
      <c r="AD276" s="163"/>
      <c r="AE276" s="152"/>
      <c r="AF276" s="157">
        <v>1</v>
      </c>
      <c r="AG276" s="159"/>
      <c r="AH276" s="137"/>
      <c r="AI276" s="136">
        <v>1</v>
      </c>
      <c r="AJ276" s="136"/>
      <c r="AK276" s="136">
        <v>1</v>
      </c>
      <c r="AL276" s="140"/>
      <c r="AM276" s="144"/>
      <c r="AN276" s="144"/>
      <c r="AO276" s="144"/>
      <c r="AP276" s="144"/>
      <c r="AQ276" s="2" t="str">
        <f t="shared" si="73"/>
        <v>http://www.aubertrain.com/shop/img-put/prod/109/910-01-01.jpg</v>
      </c>
      <c r="AR276" s="2" t="str">
        <f t="shared" si="60"/>
        <v>,http://www.aubertrain.com/shop/img-put/prod/109/910-01-02.jpg</v>
      </c>
      <c r="AS276" s="2" t="str">
        <f t="shared" si="61"/>
        <v/>
      </c>
      <c r="AT276" s="2" t="str">
        <f t="shared" si="62"/>
        <v/>
      </c>
      <c r="AU276" s="2" t="str">
        <f t="shared" si="63"/>
        <v/>
      </c>
      <c r="AV276" s="2" t="str">
        <f t="shared" si="64"/>
        <v/>
      </c>
      <c r="AW276" s="183" t="str">
        <f t="shared" si="74"/>
        <v>http://www.aubertrain.com/shop/img-put/prod/109/910-01-01.jpg,http://www.aubertrain.com/shop/img-put/prod/109/910-01-02.jpg</v>
      </c>
      <c r="AX276" s="183" t="str">
        <f t="shared" si="65"/>
        <v>TRANSANDINO,01</v>
      </c>
    </row>
    <row r="277" spans="1:50" s="43" customFormat="1" ht="68" customHeight="1">
      <c r="A277" s="1">
        <v>276</v>
      </c>
      <c r="B277" s="51"/>
      <c r="C277" s="288">
        <v>109</v>
      </c>
      <c r="D277" s="288" t="s">
        <v>3499</v>
      </c>
      <c r="E277" s="292"/>
      <c r="F277" s="171" t="str">
        <f t="shared" si="66"/>
        <v>10901</v>
      </c>
      <c r="G277" s="171" t="str">
        <f t="shared" si="67"/>
        <v>TRANSANDINO</v>
      </c>
      <c r="H277" s="171" t="str">
        <f t="shared" si="68"/>
        <v>01</v>
      </c>
      <c r="I277" s="171" t="str">
        <f t="shared" si="69"/>
        <v/>
      </c>
      <c r="J277" s="171">
        <f t="shared" si="70"/>
        <v>77</v>
      </c>
      <c r="K277" s="31">
        <f t="shared" si="71"/>
        <v>0</v>
      </c>
      <c r="L277" s="192" t="s">
        <v>3499</v>
      </c>
      <c r="M277" s="192" t="s">
        <v>3510</v>
      </c>
      <c r="N277" s="186"/>
      <c r="O277" s="186"/>
      <c r="P277" s="186"/>
      <c r="Q277" s="186"/>
      <c r="R277" s="51" t="s">
        <v>741</v>
      </c>
      <c r="S277" s="21">
        <v>0</v>
      </c>
      <c r="T277" s="39" t="s">
        <v>1703</v>
      </c>
      <c r="U277" s="39" t="s">
        <v>1704</v>
      </c>
      <c r="V277" s="39" t="s">
        <v>841</v>
      </c>
      <c r="W277" s="39" t="s">
        <v>1705</v>
      </c>
      <c r="X277" s="11" t="s">
        <v>1797</v>
      </c>
      <c r="Y277" s="11" t="s">
        <v>1936</v>
      </c>
      <c r="Z277" s="280">
        <f t="shared" si="72"/>
        <v>0</v>
      </c>
      <c r="AA277" s="70"/>
      <c r="AB277" s="148"/>
      <c r="AC277" s="148"/>
      <c r="AD277" s="129"/>
      <c r="AE277" s="152"/>
      <c r="AF277" s="156">
        <v>1</v>
      </c>
      <c r="AG277" s="159"/>
      <c r="AH277" s="137"/>
      <c r="AI277" s="136">
        <v>1</v>
      </c>
      <c r="AJ277" s="136"/>
      <c r="AK277" s="136">
        <v>1</v>
      </c>
      <c r="AL277" s="140"/>
      <c r="AM277" s="144"/>
      <c r="AN277" s="144"/>
      <c r="AO277" s="144"/>
      <c r="AP277" s="144"/>
      <c r="AQ277" s="2" t="str">
        <f t="shared" si="73"/>
        <v>http://www.aubertrain.com/shop/img-put/prod/109/910-02-01.jpg</v>
      </c>
      <c r="AR277" s="2" t="str">
        <f t="shared" si="60"/>
        <v>,http://www.aubertrain.com/shop/img-put/prod/109/910-02-02.jpg</v>
      </c>
      <c r="AS277" s="2" t="str">
        <f t="shared" si="61"/>
        <v/>
      </c>
      <c r="AT277" s="2" t="str">
        <f t="shared" si="62"/>
        <v/>
      </c>
      <c r="AU277" s="2" t="str">
        <f t="shared" si="63"/>
        <v/>
      </c>
      <c r="AV277" s="2" t="str">
        <f t="shared" si="64"/>
        <v/>
      </c>
      <c r="AW277" s="183" t="str">
        <f t="shared" si="74"/>
        <v>http://www.aubertrain.com/shop/img-put/prod/109/910-02-01.jpg,http://www.aubertrain.com/shop/img-put/prod/109/910-02-02.jpg</v>
      </c>
      <c r="AX277" s="183" t="str">
        <f t="shared" si="65"/>
        <v>TRANSANDINO,01</v>
      </c>
    </row>
    <row r="278" spans="1:50" s="43" customFormat="1" ht="68" customHeight="1">
      <c r="A278" s="2">
        <v>277</v>
      </c>
      <c r="B278" s="51">
        <v>920</v>
      </c>
      <c r="C278" s="288">
        <v>109</v>
      </c>
      <c r="D278" s="288" t="s">
        <v>3499</v>
      </c>
      <c r="E278" s="292"/>
      <c r="F278" s="171" t="str">
        <f t="shared" si="66"/>
        <v>10901</v>
      </c>
      <c r="G278" s="171" t="str">
        <f t="shared" si="67"/>
        <v>TRANSANDINO</v>
      </c>
      <c r="H278" s="171" t="str">
        <f t="shared" si="68"/>
        <v>01</v>
      </c>
      <c r="I278" s="171" t="str">
        <f t="shared" si="69"/>
        <v/>
      </c>
      <c r="J278" s="171">
        <f t="shared" si="70"/>
        <v>77</v>
      </c>
      <c r="K278" s="31">
        <f t="shared" si="71"/>
        <v>0</v>
      </c>
      <c r="L278" s="192" t="s">
        <v>3499</v>
      </c>
      <c r="M278" s="186"/>
      <c r="N278" s="186"/>
      <c r="O278" s="186"/>
      <c r="P278" s="186"/>
      <c r="Q278" s="186"/>
      <c r="R278" s="51" t="s">
        <v>754</v>
      </c>
      <c r="S278" s="21">
        <v>0</v>
      </c>
      <c r="T278" s="69" t="s">
        <v>2092</v>
      </c>
      <c r="U278" s="69" t="s">
        <v>1637</v>
      </c>
      <c r="V278" s="69" t="s">
        <v>842</v>
      </c>
      <c r="W278" s="69" t="s">
        <v>1635</v>
      </c>
      <c r="X278" s="11" t="s">
        <v>1798</v>
      </c>
      <c r="Y278" s="11" t="s">
        <v>1937</v>
      </c>
      <c r="Z278" s="280">
        <f t="shared" si="72"/>
        <v>0</v>
      </c>
      <c r="AA278" s="42"/>
      <c r="AB278" s="70"/>
      <c r="AC278" s="70"/>
      <c r="AD278" s="163"/>
      <c r="AE278" s="152"/>
      <c r="AF278" s="156">
        <v>1</v>
      </c>
      <c r="AG278" s="159"/>
      <c r="AH278" s="137"/>
      <c r="AI278" s="136">
        <v>1</v>
      </c>
      <c r="AJ278" s="136"/>
      <c r="AK278" s="136">
        <v>1</v>
      </c>
      <c r="AL278" s="140"/>
      <c r="AM278" s="144"/>
      <c r="AN278" s="144"/>
      <c r="AO278" s="144"/>
      <c r="AP278" s="144"/>
      <c r="AQ278" s="2" t="str">
        <f t="shared" si="73"/>
        <v>http://www.aubertrain.com/shop/img-put/prod/109/920-01-01.jpg</v>
      </c>
      <c r="AR278" s="2" t="str">
        <f t="shared" si="60"/>
        <v/>
      </c>
      <c r="AS278" s="2" t="str">
        <f t="shared" si="61"/>
        <v/>
      </c>
      <c r="AT278" s="2" t="str">
        <f t="shared" si="62"/>
        <v/>
      </c>
      <c r="AU278" s="2" t="str">
        <f t="shared" si="63"/>
        <v/>
      </c>
      <c r="AV278" s="2" t="str">
        <f t="shared" si="64"/>
        <v/>
      </c>
      <c r="AW278" s="183" t="str">
        <f t="shared" si="74"/>
        <v>http://www.aubertrain.com/shop/img-put/prod/109/920-01-01.jpg</v>
      </c>
      <c r="AX278" s="183" t="str">
        <f t="shared" si="65"/>
        <v>TRANSANDINO,01</v>
      </c>
    </row>
    <row r="279" spans="1:50" s="43" customFormat="1" ht="68" customHeight="1">
      <c r="A279" s="1">
        <v>278</v>
      </c>
      <c r="B279" s="54"/>
      <c r="C279" s="288">
        <v>109</v>
      </c>
      <c r="D279" s="288" t="s">
        <v>3499</v>
      </c>
      <c r="E279" s="292"/>
      <c r="F279" s="171" t="str">
        <f t="shared" si="66"/>
        <v>10901</v>
      </c>
      <c r="G279" s="171" t="str">
        <f t="shared" si="67"/>
        <v>TRANSANDINO</v>
      </c>
      <c r="H279" s="171" t="str">
        <f t="shared" si="68"/>
        <v>01</v>
      </c>
      <c r="I279" s="171" t="str">
        <f t="shared" si="69"/>
        <v/>
      </c>
      <c r="J279" s="171">
        <f t="shared" si="70"/>
        <v>77</v>
      </c>
      <c r="K279" s="31">
        <f t="shared" si="71"/>
        <v>0</v>
      </c>
      <c r="L279" s="192" t="s">
        <v>3499</v>
      </c>
      <c r="M279" s="192" t="s">
        <v>3510</v>
      </c>
      <c r="N279" s="186"/>
      <c r="O279" s="186"/>
      <c r="P279" s="186"/>
      <c r="Q279" s="186"/>
      <c r="R279" s="55" t="s">
        <v>755</v>
      </c>
      <c r="S279" s="21">
        <v>0</v>
      </c>
      <c r="T279" s="39" t="s">
        <v>2093</v>
      </c>
      <c r="U279" s="39" t="s">
        <v>1636</v>
      </c>
      <c r="V279" s="39" t="s">
        <v>2094</v>
      </c>
      <c r="W279" s="39" t="s">
        <v>749</v>
      </c>
      <c r="X279" s="11" t="s">
        <v>2091</v>
      </c>
      <c r="Y279" s="11" t="s">
        <v>1938</v>
      </c>
      <c r="Z279" s="280">
        <f t="shared" si="72"/>
        <v>0</v>
      </c>
      <c r="AA279" s="42"/>
      <c r="AB279" s="70"/>
      <c r="AC279" s="70"/>
      <c r="AD279" s="163"/>
      <c r="AE279" s="152"/>
      <c r="AF279" s="156">
        <v>1</v>
      </c>
      <c r="AG279" s="159"/>
      <c r="AH279" s="137"/>
      <c r="AI279" s="136">
        <v>1</v>
      </c>
      <c r="AJ279" s="136"/>
      <c r="AK279" s="136">
        <v>1</v>
      </c>
      <c r="AL279" s="140"/>
      <c r="AM279" s="144"/>
      <c r="AN279" s="144"/>
      <c r="AO279" s="144"/>
      <c r="AP279" s="144"/>
      <c r="AQ279" s="2" t="str">
        <f t="shared" si="73"/>
        <v>http://www.aubertrain.com/shop/img-put/prod/109/920-02-01.jpg</v>
      </c>
      <c r="AR279" s="2" t="str">
        <f t="shared" si="60"/>
        <v>,http://www.aubertrain.com/shop/img-put/prod/109/920-02-02.jpg</v>
      </c>
      <c r="AS279" s="2" t="str">
        <f t="shared" si="61"/>
        <v/>
      </c>
      <c r="AT279" s="2" t="str">
        <f t="shared" si="62"/>
        <v/>
      </c>
      <c r="AU279" s="2" t="str">
        <f t="shared" si="63"/>
        <v/>
      </c>
      <c r="AV279" s="2" t="str">
        <f t="shared" si="64"/>
        <v/>
      </c>
      <c r="AW279" s="183" t="str">
        <f t="shared" si="74"/>
        <v>http://www.aubertrain.com/shop/img-put/prod/109/920-02-01.jpg,http://www.aubertrain.com/shop/img-put/prod/109/920-02-02.jpg</v>
      </c>
      <c r="AX279" s="183" t="str">
        <f t="shared" si="65"/>
        <v>TRANSANDINO,01</v>
      </c>
    </row>
    <row r="280" spans="1:50" s="43" customFormat="1" ht="68" customHeight="1">
      <c r="A280" s="2">
        <v>279</v>
      </c>
      <c r="B280" s="55">
        <v>930</v>
      </c>
      <c r="C280" s="288">
        <v>109</v>
      </c>
      <c r="D280" s="288" t="s">
        <v>3499</v>
      </c>
      <c r="E280" s="292"/>
      <c r="F280" s="171" t="str">
        <f t="shared" si="66"/>
        <v>10901</v>
      </c>
      <c r="G280" s="171" t="str">
        <f t="shared" si="67"/>
        <v>TRANSANDINO</v>
      </c>
      <c r="H280" s="171" t="str">
        <f t="shared" si="68"/>
        <v>01</v>
      </c>
      <c r="I280" s="171" t="str">
        <f t="shared" si="69"/>
        <v/>
      </c>
      <c r="J280" s="171">
        <f t="shared" si="70"/>
        <v>77</v>
      </c>
      <c r="K280" s="31">
        <f t="shared" si="71"/>
        <v>0</v>
      </c>
      <c r="L280" s="192" t="s">
        <v>3499</v>
      </c>
      <c r="M280" s="192" t="s">
        <v>3510</v>
      </c>
      <c r="N280" s="192" t="s">
        <v>3500</v>
      </c>
      <c r="O280" s="192" t="s">
        <v>3501</v>
      </c>
      <c r="P280" s="186"/>
      <c r="Q280" s="186"/>
      <c r="R280" s="55" t="s">
        <v>456</v>
      </c>
      <c r="S280" s="21">
        <v>0</v>
      </c>
      <c r="T280" s="39" t="s">
        <v>823</v>
      </c>
      <c r="U280" s="39" t="s">
        <v>838</v>
      </c>
      <c r="V280" s="39" t="s">
        <v>92</v>
      </c>
      <c r="W280" s="39" t="s">
        <v>838</v>
      </c>
      <c r="X280" s="40" t="s">
        <v>178</v>
      </c>
      <c r="Y280" s="40" t="s">
        <v>1939</v>
      </c>
      <c r="Z280" s="280">
        <f t="shared" si="72"/>
        <v>750</v>
      </c>
      <c r="AA280" s="42">
        <v>900</v>
      </c>
      <c r="AB280" s="70"/>
      <c r="AC280" s="70"/>
      <c r="AD280" s="163"/>
      <c r="AE280" s="152"/>
      <c r="AF280" s="156">
        <v>1</v>
      </c>
      <c r="AG280" s="159"/>
      <c r="AH280" s="137"/>
      <c r="AI280" s="136">
        <v>1</v>
      </c>
      <c r="AJ280" s="136"/>
      <c r="AK280" s="136">
        <v>1</v>
      </c>
      <c r="AL280" s="140"/>
      <c r="AM280" s="144"/>
      <c r="AN280" s="144"/>
      <c r="AO280" s="144"/>
      <c r="AP280" s="144"/>
      <c r="AQ280" s="2" t="str">
        <f t="shared" si="73"/>
        <v>http://www.aubertrain.com/shop/img-put/prod/109/930-01-01.jpg</v>
      </c>
      <c r="AR280" s="2" t="str">
        <f t="shared" si="60"/>
        <v>,http://www.aubertrain.com/shop/img-put/prod/109/930-01-02.jpg</v>
      </c>
      <c r="AS280" s="2" t="str">
        <f t="shared" si="61"/>
        <v>,http://www.aubertrain.com/shop/img-put/prod/109/930-01-03.jpg</v>
      </c>
      <c r="AT280" s="2" t="str">
        <f t="shared" si="62"/>
        <v>,http://www.aubertrain.com/shop/img-put/prod/109/930-01-04.jpg</v>
      </c>
      <c r="AU280" s="2" t="str">
        <f t="shared" si="63"/>
        <v/>
      </c>
      <c r="AV280" s="2" t="str">
        <f t="shared" si="64"/>
        <v/>
      </c>
      <c r="AW280" s="183" t="str">
        <f t="shared" si="74"/>
        <v>http://www.aubertrain.com/shop/img-put/prod/109/930-01-01.jpg,http://www.aubertrain.com/shop/img-put/prod/109/930-01-02.jpg,http://www.aubertrain.com/shop/img-put/prod/109/930-01-03.jpg,http://www.aubertrain.com/shop/img-put/prod/109/930-01-04.jpg</v>
      </c>
      <c r="AX280" s="183" t="str">
        <f t="shared" si="65"/>
        <v>TRANSANDINO,01</v>
      </c>
    </row>
    <row r="281" spans="1:50" s="43" customFormat="1" ht="68" customHeight="1">
      <c r="A281" s="1">
        <v>280</v>
      </c>
      <c r="B281" s="55"/>
      <c r="C281" s="288">
        <v>109</v>
      </c>
      <c r="D281" s="288" t="s">
        <v>3499</v>
      </c>
      <c r="E281" s="292"/>
      <c r="F281" s="171" t="str">
        <f t="shared" si="66"/>
        <v>10901</v>
      </c>
      <c r="G281" s="171" t="str">
        <f t="shared" si="67"/>
        <v>TRANSANDINO</v>
      </c>
      <c r="H281" s="171" t="str">
        <f t="shared" si="68"/>
        <v>01</v>
      </c>
      <c r="I281" s="171" t="str">
        <f t="shared" si="69"/>
        <v/>
      </c>
      <c r="J281" s="171">
        <f t="shared" si="70"/>
        <v>77</v>
      </c>
      <c r="K281" s="31">
        <f t="shared" si="71"/>
        <v>0</v>
      </c>
      <c r="L281" s="192" t="s">
        <v>3499</v>
      </c>
      <c r="M281" s="186"/>
      <c r="N281" s="186"/>
      <c r="O281" s="186"/>
      <c r="P281" s="186"/>
      <c r="Q281" s="186"/>
      <c r="R281" s="55" t="s">
        <v>457</v>
      </c>
      <c r="S281" s="21">
        <v>0</v>
      </c>
      <c r="T281" s="39" t="s">
        <v>824</v>
      </c>
      <c r="U281" s="39" t="s">
        <v>839</v>
      </c>
      <c r="V281" s="39" t="s">
        <v>93</v>
      </c>
      <c r="W281" s="39" t="s">
        <v>839</v>
      </c>
      <c r="X281" s="40" t="s">
        <v>179</v>
      </c>
      <c r="Y281" s="40" t="s">
        <v>1940</v>
      </c>
      <c r="Z281" s="280">
        <f t="shared" si="72"/>
        <v>1333.3333333333335</v>
      </c>
      <c r="AA281" s="42">
        <v>1600</v>
      </c>
      <c r="AB281" s="70"/>
      <c r="AC281" s="70"/>
      <c r="AD281" s="163"/>
      <c r="AE281" s="152"/>
      <c r="AF281" s="156">
        <v>1</v>
      </c>
      <c r="AG281" s="159"/>
      <c r="AH281" s="137"/>
      <c r="AI281" s="136">
        <v>1</v>
      </c>
      <c r="AJ281" s="136"/>
      <c r="AK281" s="136">
        <v>1</v>
      </c>
      <c r="AL281" s="140"/>
      <c r="AM281" s="144"/>
      <c r="AN281" s="144"/>
      <c r="AO281" s="144"/>
      <c r="AP281" s="144"/>
      <c r="AQ281" s="2" t="str">
        <f t="shared" si="73"/>
        <v>http://www.aubertrain.com/shop/img-put/prod/109/930-02-01.jpg</v>
      </c>
      <c r="AR281" s="2" t="str">
        <f t="shared" si="60"/>
        <v/>
      </c>
      <c r="AS281" s="2" t="str">
        <f t="shared" si="61"/>
        <v/>
      </c>
      <c r="AT281" s="2" t="str">
        <f t="shared" si="62"/>
        <v/>
      </c>
      <c r="AU281" s="2" t="str">
        <f t="shared" si="63"/>
        <v/>
      </c>
      <c r="AV281" s="2" t="str">
        <f t="shared" si="64"/>
        <v/>
      </c>
      <c r="AW281" s="183" t="str">
        <f t="shared" si="74"/>
        <v>http://www.aubertrain.com/shop/img-put/prod/109/930-02-01.jpg</v>
      </c>
      <c r="AX281" s="183" t="str">
        <f t="shared" si="65"/>
        <v>TRANSANDINO,01</v>
      </c>
    </row>
    <row r="282" spans="1:50" s="43" customFormat="1" ht="68" customHeight="1">
      <c r="A282" s="2">
        <v>281</v>
      </c>
      <c r="B282" s="55">
        <v>940</v>
      </c>
      <c r="C282" s="288">
        <v>109</v>
      </c>
      <c r="D282" s="289" t="s">
        <v>3499</v>
      </c>
      <c r="E282" s="290"/>
      <c r="F282" s="171" t="str">
        <f t="shared" si="66"/>
        <v>10901</v>
      </c>
      <c r="G282" s="171" t="str">
        <f t="shared" si="67"/>
        <v>TRANSANDINO</v>
      </c>
      <c r="H282" s="171" t="str">
        <f t="shared" si="68"/>
        <v>01</v>
      </c>
      <c r="I282" s="171" t="str">
        <f t="shared" si="69"/>
        <v/>
      </c>
      <c r="J282" s="171">
        <f t="shared" si="70"/>
        <v>77</v>
      </c>
      <c r="K282" s="31">
        <f t="shared" si="71"/>
        <v>0</v>
      </c>
      <c r="L282" s="192" t="s">
        <v>3499</v>
      </c>
      <c r="M282" s="192" t="s">
        <v>3510</v>
      </c>
      <c r="N282" s="192" t="s">
        <v>3500</v>
      </c>
      <c r="O282" s="186"/>
      <c r="P282" s="186"/>
      <c r="Q282" s="186"/>
      <c r="R282" s="55" t="s">
        <v>745</v>
      </c>
      <c r="S282" s="21">
        <v>0</v>
      </c>
      <c r="T282" s="39" t="s">
        <v>1695</v>
      </c>
      <c r="U282" s="39" t="s">
        <v>1680</v>
      </c>
      <c r="V282" s="39" t="s">
        <v>833</v>
      </c>
      <c r="W282" s="39" t="s">
        <v>1684</v>
      </c>
      <c r="X282" s="11" t="s">
        <v>1799</v>
      </c>
      <c r="Y282" s="11" t="s">
        <v>1941</v>
      </c>
      <c r="Z282" s="280">
        <f t="shared" si="72"/>
        <v>0</v>
      </c>
      <c r="AA282" s="42"/>
      <c r="AB282" s="70"/>
      <c r="AC282" s="70"/>
      <c r="AD282" s="163"/>
      <c r="AE282" s="152"/>
      <c r="AF282" s="156">
        <v>1</v>
      </c>
      <c r="AG282" s="159"/>
      <c r="AH282" s="138">
        <v>1</v>
      </c>
      <c r="AI282" s="136"/>
      <c r="AJ282" s="136"/>
      <c r="AK282" s="136">
        <v>1</v>
      </c>
      <c r="AL282" s="140"/>
      <c r="AM282" s="144"/>
      <c r="AN282" s="144"/>
      <c r="AO282" s="144"/>
      <c r="AP282" s="144"/>
      <c r="AQ282" s="2" t="str">
        <f t="shared" si="73"/>
        <v>http://www.aubertrain.com/shop/img-put/prod/109/940-01-01.jpg</v>
      </c>
      <c r="AR282" s="2" t="str">
        <f t="shared" si="60"/>
        <v>,http://www.aubertrain.com/shop/img-put/prod/109/940-01-02.jpg</v>
      </c>
      <c r="AS282" s="2" t="str">
        <f t="shared" si="61"/>
        <v>,http://www.aubertrain.com/shop/img-put/prod/109/940-01-03.jpg</v>
      </c>
      <c r="AT282" s="2" t="str">
        <f t="shared" si="62"/>
        <v/>
      </c>
      <c r="AU282" s="2" t="str">
        <f t="shared" si="63"/>
        <v/>
      </c>
      <c r="AV282" s="2" t="str">
        <f t="shared" si="64"/>
        <v/>
      </c>
      <c r="AW282" s="183" t="str">
        <f t="shared" si="74"/>
        <v>http://www.aubertrain.com/shop/img-put/prod/109/940-01-01.jpg,http://www.aubertrain.com/shop/img-put/prod/109/940-01-02.jpg,http://www.aubertrain.com/shop/img-put/prod/109/940-01-03.jpg</v>
      </c>
      <c r="AX282" s="183" t="str">
        <f t="shared" si="65"/>
        <v>TRANSANDINO,01</v>
      </c>
    </row>
    <row r="283" spans="1:50" s="43" customFormat="1" ht="68" customHeight="1">
      <c r="A283" s="1">
        <v>282</v>
      </c>
      <c r="B283" s="55"/>
      <c r="C283" s="288">
        <v>109</v>
      </c>
      <c r="D283" s="288" t="s">
        <v>3499</v>
      </c>
      <c r="E283" s="290"/>
      <c r="F283" s="171" t="str">
        <f t="shared" si="66"/>
        <v>10901</v>
      </c>
      <c r="G283" s="171" t="str">
        <f t="shared" si="67"/>
        <v>TRANSANDINO</v>
      </c>
      <c r="H283" s="171" t="str">
        <f t="shared" si="68"/>
        <v>01</v>
      </c>
      <c r="I283" s="171" t="str">
        <f t="shared" si="69"/>
        <v/>
      </c>
      <c r="J283" s="171">
        <f t="shared" si="70"/>
        <v>77</v>
      </c>
      <c r="K283" s="31">
        <f t="shared" si="71"/>
        <v>0</v>
      </c>
      <c r="L283" s="192" t="s">
        <v>3499</v>
      </c>
      <c r="M283" s="192" t="s">
        <v>3510</v>
      </c>
      <c r="N283" s="192" t="s">
        <v>3500</v>
      </c>
      <c r="O283" s="186"/>
      <c r="P283" s="186"/>
      <c r="Q283" s="186"/>
      <c r="R283" s="55" t="s">
        <v>746</v>
      </c>
      <c r="S283" s="21">
        <v>0</v>
      </c>
      <c r="T283" s="39" t="s">
        <v>1717</v>
      </c>
      <c r="U283" s="39" t="s">
        <v>1681</v>
      </c>
      <c r="V283" s="39" t="s">
        <v>834</v>
      </c>
      <c r="W283" s="39" t="s">
        <v>1685</v>
      </c>
      <c r="X283" s="11" t="s">
        <v>1800</v>
      </c>
      <c r="Y283" s="11" t="s">
        <v>1942</v>
      </c>
      <c r="Z283" s="280">
        <f t="shared" si="72"/>
        <v>0</v>
      </c>
      <c r="AA283" s="42"/>
      <c r="AB283" s="70"/>
      <c r="AC283" s="70"/>
      <c r="AD283" s="163"/>
      <c r="AE283" s="152"/>
      <c r="AF283" s="156">
        <v>1</v>
      </c>
      <c r="AG283" s="159"/>
      <c r="AH283" s="138">
        <v>1</v>
      </c>
      <c r="AI283" s="136"/>
      <c r="AJ283" s="136"/>
      <c r="AK283" s="136">
        <v>1</v>
      </c>
      <c r="AL283" s="140"/>
      <c r="AM283" s="144"/>
      <c r="AN283" s="144"/>
      <c r="AO283" s="144"/>
      <c r="AP283" s="144"/>
      <c r="AQ283" s="2" t="str">
        <f t="shared" si="73"/>
        <v>http://www.aubertrain.com/shop/img-put/prod/109/940-02-01.jpg</v>
      </c>
      <c r="AR283" s="2" t="str">
        <f t="shared" si="60"/>
        <v>,http://www.aubertrain.com/shop/img-put/prod/109/940-02-02.jpg</v>
      </c>
      <c r="AS283" s="2" t="str">
        <f t="shared" si="61"/>
        <v>,http://www.aubertrain.com/shop/img-put/prod/109/940-02-03.jpg</v>
      </c>
      <c r="AT283" s="2" t="str">
        <f t="shared" si="62"/>
        <v/>
      </c>
      <c r="AU283" s="2" t="str">
        <f t="shared" si="63"/>
        <v/>
      </c>
      <c r="AV283" s="2" t="str">
        <f t="shared" si="64"/>
        <v/>
      </c>
      <c r="AW283" s="183" t="str">
        <f t="shared" si="74"/>
        <v>http://www.aubertrain.com/shop/img-put/prod/109/940-02-01.jpg,http://www.aubertrain.com/shop/img-put/prod/109/940-02-02.jpg,http://www.aubertrain.com/shop/img-put/prod/109/940-02-03.jpg</v>
      </c>
      <c r="AX283" s="183" t="str">
        <f t="shared" si="65"/>
        <v>TRANSANDINO,01</v>
      </c>
    </row>
    <row r="284" spans="1:50" s="43" customFormat="1" ht="68" customHeight="1">
      <c r="A284" s="2">
        <v>283</v>
      </c>
      <c r="B284" s="55"/>
      <c r="C284" s="288">
        <v>109</v>
      </c>
      <c r="D284" s="289" t="s">
        <v>3499</v>
      </c>
      <c r="E284" s="290"/>
      <c r="F284" s="171" t="str">
        <f t="shared" si="66"/>
        <v>10901</v>
      </c>
      <c r="G284" s="171" t="str">
        <f t="shared" si="67"/>
        <v>TRANSANDINO</v>
      </c>
      <c r="H284" s="171" t="str">
        <f t="shared" si="68"/>
        <v>01</v>
      </c>
      <c r="I284" s="171" t="str">
        <f t="shared" si="69"/>
        <v/>
      </c>
      <c r="J284" s="171">
        <f t="shared" si="70"/>
        <v>77</v>
      </c>
      <c r="K284" s="31">
        <f t="shared" si="71"/>
        <v>0</v>
      </c>
      <c r="L284" s="192" t="s">
        <v>3499</v>
      </c>
      <c r="M284" s="186"/>
      <c r="N284" s="186"/>
      <c r="O284" s="186"/>
      <c r="P284" s="186"/>
      <c r="Q284" s="186"/>
      <c r="R284" s="55" t="s">
        <v>747</v>
      </c>
      <c r="S284" s="21">
        <v>0</v>
      </c>
      <c r="T284" s="39" t="s">
        <v>757</v>
      </c>
      <c r="U284" s="39" t="s">
        <v>1682</v>
      </c>
      <c r="V284" s="39" t="s">
        <v>835</v>
      </c>
      <c r="W284" s="39" t="s">
        <v>1993</v>
      </c>
      <c r="X284" s="11" t="s">
        <v>1801</v>
      </c>
      <c r="Y284" s="11" t="s">
        <v>1943</v>
      </c>
      <c r="Z284" s="280">
        <f t="shared" si="72"/>
        <v>0</v>
      </c>
      <c r="AA284" s="42"/>
      <c r="AB284" s="70"/>
      <c r="AC284" s="70"/>
      <c r="AD284" s="163"/>
      <c r="AE284" s="152"/>
      <c r="AF284" s="156">
        <v>1</v>
      </c>
      <c r="AG284" s="159"/>
      <c r="AH284" s="138">
        <v>1</v>
      </c>
      <c r="AI284" s="136"/>
      <c r="AJ284" s="136"/>
      <c r="AK284" s="136">
        <v>1</v>
      </c>
      <c r="AL284" s="140"/>
      <c r="AM284" s="144"/>
      <c r="AN284" s="144"/>
      <c r="AO284" s="144"/>
      <c r="AP284" s="144"/>
      <c r="AQ284" s="2" t="str">
        <f t="shared" si="73"/>
        <v>http://www.aubertrain.com/shop/img-put/prod/109/940-03-01.jpg</v>
      </c>
      <c r="AR284" s="2" t="str">
        <f t="shared" si="60"/>
        <v/>
      </c>
      <c r="AS284" s="2" t="str">
        <f t="shared" si="61"/>
        <v/>
      </c>
      <c r="AT284" s="2" t="str">
        <f t="shared" si="62"/>
        <v/>
      </c>
      <c r="AU284" s="2" t="str">
        <f t="shared" si="63"/>
        <v/>
      </c>
      <c r="AV284" s="2" t="str">
        <f t="shared" si="64"/>
        <v/>
      </c>
      <c r="AW284" s="183" t="str">
        <f t="shared" si="74"/>
        <v>http://www.aubertrain.com/shop/img-put/prod/109/940-03-01.jpg</v>
      </c>
      <c r="AX284" s="183" t="str">
        <f t="shared" si="65"/>
        <v>TRANSANDINO,01</v>
      </c>
    </row>
    <row r="285" spans="1:50" s="43" customFormat="1" ht="68" customHeight="1">
      <c r="A285" s="1">
        <v>284</v>
      </c>
      <c r="B285" s="55"/>
      <c r="C285" s="288">
        <v>109</v>
      </c>
      <c r="D285" s="288" t="s">
        <v>3499</v>
      </c>
      <c r="E285" s="290"/>
      <c r="F285" s="171" t="str">
        <f t="shared" si="66"/>
        <v>10901</v>
      </c>
      <c r="G285" s="171" t="str">
        <f t="shared" si="67"/>
        <v>TRANSANDINO</v>
      </c>
      <c r="H285" s="171" t="str">
        <f t="shared" si="68"/>
        <v>01</v>
      </c>
      <c r="I285" s="171" t="str">
        <f t="shared" si="69"/>
        <v/>
      </c>
      <c r="J285" s="171">
        <f t="shared" si="70"/>
        <v>77</v>
      </c>
      <c r="K285" s="31">
        <f t="shared" si="71"/>
        <v>0</v>
      </c>
      <c r="L285" s="192" t="s">
        <v>3499</v>
      </c>
      <c r="M285" s="186"/>
      <c r="N285" s="186"/>
      <c r="O285" s="186"/>
      <c r="P285" s="186"/>
      <c r="Q285" s="186"/>
      <c r="R285" s="55" t="s">
        <v>756</v>
      </c>
      <c r="S285" s="21">
        <v>0</v>
      </c>
      <c r="T285" s="39" t="s">
        <v>1718</v>
      </c>
      <c r="U285" s="39" t="s">
        <v>1683</v>
      </c>
      <c r="V285" s="39" t="s">
        <v>837</v>
      </c>
      <c r="W285" s="39" t="s">
        <v>1686</v>
      </c>
      <c r="X285" s="11" t="s">
        <v>1802</v>
      </c>
      <c r="Y285" s="11" t="s">
        <v>1944</v>
      </c>
      <c r="Z285" s="280">
        <f t="shared" si="72"/>
        <v>0</v>
      </c>
      <c r="AA285" s="42"/>
      <c r="AB285" s="70"/>
      <c r="AC285" s="70"/>
      <c r="AD285" s="163"/>
      <c r="AE285" s="152"/>
      <c r="AF285" s="156">
        <v>1</v>
      </c>
      <c r="AG285" s="159"/>
      <c r="AH285" s="138">
        <v>1</v>
      </c>
      <c r="AI285" s="136"/>
      <c r="AJ285" s="136"/>
      <c r="AK285" s="136">
        <v>1</v>
      </c>
      <c r="AL285" s="140"/>
      <c r="AM285" s="144"/>
      <c r="AN285" s="144"/>
      <c r="AO285" s="144"/>
      <c r="AP285" s="144"/>
      <c r="AQ285" s="2" t="str">
        <f t="shared" si="73"/>
        <v>http://www.aubertrain.com/shop/img-put/prod/109/940-04-01.jpg</v>
      </c>
      <c r="AR285" s="2" t="str">
        <f t="shared" si="60"/>
        <v/>
      </c>
      <c r="AS285" s="2" t="str">
        <f t="shared" si="61"/>
        <v/>
      </c>
      <c r="AT285" s="2" t="str">
        <f t="shared" si="62"/>
        <v/>
      </c>
      <c r="AU285" s="2" t="str">
        <f t="shared" si="63"/>
        <v/>
      </c>
      <c r="AV285" s="2" t="str">
        <f t="shared" si="64"/>
        <v/>
      </c>
      <c r="AW285" s="183" t="str">
        <f t="shared" si="74"/>
        <v>http://www.aubertrain.com/shop/img-put/prod/109/940-04-01.jpg</v>
      </c>
      <c r="AX285" s="183" t="str">
        <f t="shared" si="65"/>
        <v>TRANSANDINO,01</v>
      </c>
    </row>
    <row r="286" spans="1:50" s="43" customFormat="1" ht="68" customHeight="1">
      <c r="A286" s="2">
        <v>285</v>
      </c>
      <c r="B286" s="55"/>
      <c r="C286" s="288">
        <v>109</v>
      </c>
      <c r="D286" s="289" t="s">
        <v>3499</v>
      </c>
      <c r="E286" s="290"/>
      <c r="F286" s="171" t="str">
        <f t="shared" si="66"/>
        <v>10901</v>
      </c>
      <c r="G286" s="171" t="str">
        <f t="shared" si="67"/>
        <v>TRANSANDINO</v>
      </c>
      <c r="H286" s="171" t="str">
        <f t="shared" si="68"/>
        <v>01</v>
      </c>
      <c r="I286" s="171" t="str">
        <f t="shared" si="69"/>
        <v/>
      </c>
      <c r="J286" s="171">
        <f t="shared" si="70"/>
        <v>77</v>
      </c>
      <c r="K286" s="31">
        <f t="shared" si="71"/>
        <v>0</v>
      </c>
      <c r="L286" s="192" t="s">
        <v>3499</v>
      </c>
      <c r="M286" s="192" t="s">
        <v>3510</v>
      </c>
      <c r="N286" s="192" t="s">
        <v>3500</v>
      </c>
      <c r="O286" s="186"/>
      <c r="P286" s="186"/>
      <c r="Q286" s="186"/>
      <c r="R286" s="55" t="s">
        <v>2078</v>
      </c>
      <c r="S286" s="21">
        <v>0</v>
      </c>
      <c r="T286" s="39" t="s">
        <v>1719</v>
      </c>
      <c r="U286" s="39" t="s">
        <v>840</v>
      </c>
      <c r="V286" s="39" t="s">
        <v>836</v>
      </c>
      <c r="W286" s="39" t="s">
        <v>1679</v>
      </c>
      <c r="X286" s="11" t="s">
        <v>1803</v>
      </c>
      <c r="Y286" s="11" t="s">
        <v>1945</v>
      </c>
      <c r="Z286" s="280">
        <f t="shared" si="72"/>
        <v>0</v>
      </c>
      <c r="AA286" s="42"/>
      <c r="AB286" s="70"/>
      <c r="AC286" s="70"/>
      <c r="AD286" s="163"/>
      <c r="AE286" s="152"/>
      <c r="AF286" s="156">
        <v>1</v>
      </c>
      <c r="AG286" s="159"/>
      <c r="AH286" s="138">
        <v>1</v>
      </c>
      <c r="AI286" s="136"/>
      <c r="AJ286" s="136"/>
      <c r="AK286" s="136">
        <v>1</v>
      </c>
      <c r="AL286" s="140"/>
      <c r="AM286" s="144"/>
      <c r="AN286" s="144"/>
      <c r="AO286" s="144"/>
      <c r="AP286" s="144"/>
      <c r="AQ286" s="2" t="str">
        <f t="shared" si="73"/>
        <v>http://www.aubertrain.com/shop/img-put/prod/109/940-05-01.jpg</v>
      </c>
      <c r="AR286" s="2" t="str">
        <f t="shared" si="60"/>
        <v>,http://www.aubertrain.com/shop/img-put/prod/109/940-05-02.jpg</v>
      </c>
      <c r="AS286" s="2" t="str">
        <f t="shared" si="61"/>
        <v>,http://www.aubertrain.com/shop/img-put/prod/109/940-05-03.jpg</v>
      </c>
      <c r="AT286" s="2" t="str">
        <f t="shared" si="62"/>
        <v/>
      </c>
      <c r="AU286" s="2" t="str">
        <f t="shared" si="63"/>
        <v/>
      </c>
      <c r="AV286" s="2" t="str">
        <f t="shared" si="64"/>
        <v/>
      </c>
      <c r="AW286" s="183" t="str">
        <f t="shared" si="74"/>
        <v>http://www.aubertrain.com/shop/img-put/prod/109/940-05-01.jpg,http://www.aubertrain.com/shop/img-put/prod/109/940-05-02.jpg,http://www.aubertrain.com/shop/img-put/prod/109/940-05-03.jpg</v>
      </c>
      <c r="AX286" s="183" t="str">
        <f t="shared" si="65"/>
        <v>TRANSANDINO,01</v>
      </c>
    </row>
    <row r="287" spans="1:50" s="43" customFormat="1" ht="68" customHeight="1">
      <c r="A287" s="1">
        <v>286</v>
      </c>
      <c r="B287" s="55">
        <v>950</v>
      </c>
      <c r="C287" s="288">
        <v>109</v>
      </c>
      <c r="D287" s="288" t="s">
        <v>3499</v>
      </c>
      <c r="E287" s="290"/>
      <c r="F287" s="171" t="str">
        <f t="shared" si="66"/>
        <v>10901</v>
      </c>
      <c r="G287" s="171" t="str">
        <f t="shared" si="67"/>
        <v>TRANSANDINO</v>
      </c>
      <c r="H287" s="171" t="str">
        <f t="shared" si="68"/>
        <v>01</v>
      </c>
      <c r="I287" s="171" t="str">
        <f t="shared" si="69"/>
        <v/>
      </c>
      <c r="J287" s="171">
        <f t="shared" si="70"/>
        <v>77</v>
      </c>
      <c r="K287" s="31">
        <f t="shared" si="71"/>
        <v>0</v>
      </c>
      <c r="L287" s="192" t="s">
        <v>3499</v>
      </c>
      <c r="M287" s="186"/>
      <c r="N287" s="186"/>
      <c r="O287" s="186"/>
      <c r="P287" s="186"/>
      <c r="Q287" s="186"/>
      <c r="R287" s="55" t="s">
        <v>748</v>
      </c>
      <c r="S287" s="21">
        <v>0</v>
      </c>
      <c r="T287" s="39" t="s">
        <v>1721</v>
      </c>
      <c r="U287" s="39" t="s">
        <v>744</v>
      </c>
      <c r="V287" s="39" t="s">
        <v>742</v>
      </c>
      <c r="W287" s="39" t="s">
        <v>1691</v>
      </c>
      <c r="X287" s="11" t="s">
        <v>1804</v>
      </c>
      <c r="Y287" s="11" t="s">
        <v>1946</v>
      </c>
      <c r="Z287" s="280">
        <f t="shared" si="72"/>
        <v>75</v>
      </c>
      <c r="AA287" s="42">
        <v>90</v>
      </c>
      <c r="AB287" s="70"/>
      <c r="AC287" s="70"/>
      <c r="AD287" s="163"/>
      <c r="AE287" s="152"/>
      <c r="AF287" s="156">
        <v>1</v>
      </c>
      <c r="AG287" s="159"/>
      <c r="AH287" s="138">
        <v>1</v>
      </c>
      <c r="AI287" s="136"/>
      <c r="AJ287" s="136"/>
      <c r="AK287" s="136">
        <v>1</v>
      </c>
      <c r="AL287" s="140"/>
      <c r="AM287" s="144"/>
      <c r="AN287" s="144"/>
      <c r="AO287" s="144"/>
      <c r="AP287" s="144"/>
      <c r="AQ287" s="2" t="str">
        <f t="shared" si="73"/>
        <v>http://www.aubertrain.com/shop/img-put/prod/109/950-01-01.jpg</v>
      </c>
      <c r="AR287" s="2" t="str">
        <f t="shared" si="60"/>
        <v/>
      </c>
      <c r="AS287" s="2" t="str">
        <f t="shared" si="61"/>
        <v/>
      </c>
      <c r="AT287" s="2" t="str">
        <f t="shared" si="62"/>
        <v/>
      </c>
      <c r="AU287" s="2" t="str">
        <f t="shared" si="63"/>
        <v/>
      </c>
      <c r="AV287" s="2" t="str">
        <f t="shared" si="64"/>
        <v/>
      </c>
      <c r="AW287" s="183" t="str">
        <f t="shared" si="74"/>
        <v>http://www.aubertrain.com/shop/img-put/prod/109/950-01-01.jpg</v>
      </c>
      <c r="AX287" s="183" t="str">
        <f t="shared" si="65"/>
        <v>TRANSANDINO,01</v>
      </c>
    </row>
    <row r="288" spans="1:50" s="43" customFormat="1" ht="68" customHeight="1">
      <c r="A288" s="2">
        <v>287</v>
      </c>
      <c r="B288" s="55"/>
      <c r="C288" s="288">
        <v>109</v>
      </c>
      <c r="D288" s="289" t="s">
        <v>3499</v>
      </c>
      <c r="E288" s="290"/>
      <c r="F288" s="171" t="str">
        <f t="shared" si="66"/>
        <v>10901</v>
      </c>
      <c r="G288" s="171" t="str">
        <f t="shared" si="67"/>
        <v>TRANSANDINO</v>
      </c>
      <c r="H288" s="171" t="str">
        <f t="shared" si="68"/>
        <v>01</v>
      </c>
      <c r="I288" s="171" t="str">
        <f t="shared" si="69"/>
        <v/>
      </c>
      <c r="J288" s="171">
        <f t="shared" si="70"/>
        <v>77</v>
      </c>
      <c r="K288" s="31">
        <f t="shared" si="71"/>
        <v>0</v>
      </c>
      <c r="L288" s="192" t="s">
        <v>3499</v>
      </c>
      <c r="M288" s="192" t="s">
        <v>3510</v>
      </c>
      <c r="N288" s="192" t="s">
        <v>3500</v>
      </c>
      <c r="O288" s="186"/>
      <c r="P288" s="186"/>
      <c r="Q288" s="186"/>
      <c r="R288" s="55" t="s">
        <v>750</v>
      </c>
      <c r="S288" s="21">
        <v>0</v>
      </c>
      <c r="T288" s="39" t="s">
        <v>2090</v>
      </c>
      <c r="U288" s="39" t="s">
        <v>2013</v>
      </c>
      <c r="V288" s="39" t="s">
        <v>743</v>
      </c>
      <c r="W288" s="39" t="s">
        <v>1994</v>
      </c>
      <c r="X288" s="11" t="s">
        <v>1805</v>
      </c>
      <c r="Y288" s="11" t="s">
        <v>1947</v>
      </c>
      <c r="Z288" s="280">
        <f t="shared" si="72"/>
        <v>0</v>
      </c>
      <c r="AA288" s="42"/>
      <c r="AB288" s="70"/>
      <c r="AC288" s="70"/>
      <c r="AD288" s="163"/>
      <c r="AE288" s="152"/>
      <c r="AF288" s="156">
        <v>1</v>
      </c>
      <c r="AG288" s="159"/>
      <c r="AH288" s="138">
        <v>1</v>
      </c>
      <c r="AI288" s="136"/>
      <c r="AJ288" s="136"/>
      <c r="AK288" s="136">
        <v>1</v>
      </c>
      <c r="AL288" s="140"/>
      <c r="AM288" s="144"/>
      <c r="AN288" s="144"/>
      <c r="AO288" s="144"/>
      <c r="AP288" s="144"/>
      <c r="AQ288" s="2" t="str">
        <f t="shared" si="73"/>
        <v>http://www.aubertrain.com/shop/img-put/prod/109/950-02-01.jpg</v>
      </c>
      <c r="AR288" s="2" t="str">
        <f t="shared" ref="AR288:AR351" si="75">IF(ISBLANK(M288),"",",http://www.aubertrain.com/shop/img-put/prod/"&amp;$C288&amp;"/"&amp;$R288&amp;"-"&amp;M288&amp;".jpg")</f>
        <v>,http://www.aubertrain.com/shop/img-put/prod/109/950-02-02.jpg</v>
      </c>
      <c r="AS288" s="2" t="str">
        <f t="shared" ref="AS288:AS351" si="76">IF(ISBLANK(N288),"",",http://www.aubertrain.com/shop/img-put/prod/"&amp;$C288&amp;"/"&amp;$R288&amp;"-"&amp;N288&amp;".jpg")</f>
        <v>,http://www.aubertrain.com/shop/img-put/prod/109/950-02-03.jpg</v>
      </c>
      <c r="AT288" s="2" t="str">
        <f t="shared" ref="AT288:AT351" si="77">IF(ISBLANK(O288),"",",http://www.aubertrain.com/shop/img-put/prod/"&amp;$C288&amp;"/"&amp;$R288&amp;"-"&amp;O288&amp;".jpg")</f>
        <v/>
      </c>
      <c r="AU288" s="2" t="str">
        <f t="shared" ref="AU288:AU351" si="78">IF(ISBLANK(P288),"",",http://www.aubertrain.com/shop/img-put/prod/"&amp;$C288&amp;"/"&amp;$R288&amp;"-"&amp;P288&amp;".jpg")</f>
        <v/>
      </c>
      <c r="AV288" s="2" t="str">
        <f t="shared" ref="AV288:AV351" si="79">IF(ISBLANK(Q288),"",",http://www.aubertrain.com/shop/img-put/prod/"&amp;$C288&amp;"/"&amp;$R288&amp;"-"&amp;Q288&amp;".jpg")</f>
        <v/>
      </c>
      <c r="AW288" s="183" t="str">
        <f t="shared" si="74"/>
        <v>http://www.aubertrain.com/shop/img-put/prod/109/950-02-01.jpg,http://www.aubertrain.com/shop/img-put/prod/109/950-02-02.jpg,http://www.aubertrain.com/shop/img-put/prod/109/950-02-03.jpg</v>
      </c>
      <c r="AX288" s="183" t="str">
        <f t="shared" ref="AX288:AX351" si="80">G288&amp;IF(ISBLANK(D288),"",","&amp;H288)&amp;IF(ISBLANK(E288),"",","&amp;I288)</f>
        <v>TRANSANDINO,01</v>
      </c>
    </row>
    <row r="289" spans="1:50" s="43" customFormat="1" ht="68" customHeight="1">
      <c r="A289" s="1">
        <v>288</v>
      </c>
      <c r="B289" s="55"/>
      <c r="C289" s="288">
        <v>109</v>
      </c>
      <c r="D289" s="289" t="s">
        <v>3499</v>
      </c>
      <c r="E289" s="290"/>
      <c r="F289" s="171" t="str">
        <f t="shared" si="66"/>
        <v>10901</v>
      </c>
      <c r="G289" s="171" t="str">
        <f t="shared" si="67"/>
        <v>TRANSANDINO</v>
      </c>
      <c r="H289" s="171" t="str">
        <f t="shared" si="68"/>
        <v>01</v>
      </c>
      <c r="I289" s="171" t="str">
        <f t="shared" si="69"/>
        <v/>
      </c>
      <c r="J289" s="171">
        <f t="shared" si="70"/>
        <v>77</v>
      </c>
      <c r="K289" s="31">
        <f t="shared" si="71"/>
        <v>0</v>
      </c>
      <c r="L289" s="192" t="s">
        <v>3499</v>
      </c>
      <c r="M289" s="192" t="s">
        <v>3510</v>
      </c>
      <c r="N289" s="186"/>
      <c r="O289" s="186"/>
      <c r="P289" s="186"/>
      <c r="Q289" s="186"/>
      <c r="R289" s="55" t="s">
        <v>752</v>
      </c>
      <c r="S289" s="21">
        <v>0</v>
      </c>
      <c r="T289" s="39" t="s">
        <v>1722</v>
      </c>
      <c r="U289" s="39" t="s">
        <v>1633</v>
      </c>
      <c r="V289" s="39" t="s">
        <v>843</v>
      </c>
      <c r="W289" s="39" t="s">
        <v>1690</v>
      </c>
      <c r="X289" s="11" t="s">
        <v>1804</v>
      </c>
      <c r="Y289" s="11" t="s">
        <v>1948</v>
      </c>
      <c r="Z289" s="280">
        <f t="shared" si="72"/>
        <v>0</v>
      </c>
      <c r="AA289" s="42"/>
      <c r="AB289" s="70"/>
      <c r="AC289" s="70"/>
      <c r="AD289" s="163"/>
      <c r="AE289" s="152"/>
      <c r="AF289" s="156">
        <v>1</v>
      </c>
      <c r="AG289" s="159"/>
      <c r="AH289" s="138">
        <v>1</v>
      </c>
      <c r="AI289" s="136"/>
      <c r="AJ289" s="136"/>
      <c r="AK289" s="136">
        <v>1</v>
      </c>
      <c r="AL289" s="140"/>
      <c r="AM289" s="144"/>
      <c r="AN289" s="144"/>
      <c r="AO289" s="144"/>
      <c r="AP289" s="144"/>
      <c r="AQ289" s="2" t="str">
        <f t="shared" si="73"/>
        <v>http://www.aubertrain.com/shop/img-put/prod/109/950-03-01.jpg</v>
      </c>
      <c r="AR289" s="2" t="str">
        <f t="shared" si="75"/>
        <v>,http://www.aubertrain.com/shop/img-put/prod/109/950-03-02.jpg</v>
      </c>
      <c r="AS289" s="2" t="str">
        <f t="shared" si="76"/>
        <v/>
      </c>
      <c r="AT289" s="2" t="str">
        <f t="shared" si="77"/>
        <v/>
      </c>
      <c r="AU289" s="2" t="str">
        <f t="shared" si="78"/>
        <v/>
      </c>
      <c r="AV289" s="2" t="str">
        <f t="shared" si="79"/>
        <v/>
      </c>
      <c r="AW289" s="183" t="str">
        <f t="shared" si="74"/>
        <v>http://www.aubertrain.com/shop/img-put/prod/109/950-03-01.jpg,http://www.aubertrain.com/shop/img-put/prod/109/950-03-02.jpg</v>
      </c>
      <c r="AX289" s="183" t="str">
        <f t="shared" si="80"/>
        <v>TRANSANDINO,01</v>
      </c>
    </row>
    <row r="290" spans="1:50" s="43" customFormat="1" ht="68" customHeight="1">
      <c r="A290" s="2">
        <v>289</v>
      </c>
      <c r="B290" s="55"/>
      <c r="C290" s="288">
        <v>109</v>
      </c>
      <c r="D290" s="289" t="s">
        <v>3499</v>
      </c>
      <c r="E290" s="290"/>
      <c r="F290" s="171" t="str">
        <f t="shared" si="66"/>
        <v>10901</v>
      </c>
      <c r="G290" s="171" t="str">
        <f t="shared" si="67"/>
        <v>TRANSANDINO</v>
      </c>
      <c r="H290" s="171" t="str">
        <f t="shared" si="68"/>
        <v>01</v>
      </c>
      <c r="I290" s="171" t="str">
        <f t="shared" si="69"/>
        <v/>
      </c>
      <c r="J290" s="171">
        <f t="shared" si="70"/>
        <v>77</v>
      </c>
      <c r="K290" s="31">
        <f t="shared" si="71"/>
        <v>0</v>
      </c>
      <c r="L290" s="192" t="s">
        <v>3499</v>
      </c>
      <c r="M290" s="186"/>
      <c r="N290" s="186"/>
      <c r="O290" s="186"/>
      <c r="P290" s="186"/>
      <c r="Q290" s="186"/>
      <c r="R290" s="55" t="s">
        <v>753</v>
      </c>
      <c r="S290" s="21">
        <v>0</v>
      </c>
      <c r="T290" s="39" t="s">
        <v>1722</v>
      </c>
      <c r="U290" s="39" t="s">
        <v>2014</v>
      </c>
      <c r="V290" s="39" t="s">
        <v>844</v>
      </c>
      <c r="W290" s="39" t="s">
        <v>1995</v>
      </c>
      <c r="X290" s="11" t="s">
        <v>1805</v>
      </c>
      <c r="Y290" s="11" t="s">
        <v>1949</v>
      </c>
      <c r="Z290" s="280">
        <f t="shared" si="72"/>
        <v>0</v>
      </c>
      <c r="AA290" s="42"/>
      <c r="AB290" s="70"/>
      <c r="AC290" s="70"/>
      <c r="AD290" s="163"/>
      <c r="AE290" s="152"/>
      <c r="AF290" s="156">
        <v>1</v>
      </c>
      <c r="AG290" s="159"/>
      <c r="AH290" s="138">
        <v>1</v>
      </c>
      <c r="AI290" s="136"/>
      <c r="AJ290" s="136"/>
      <c r="AK290" s="136">
        <v>1</v>
      </c>
      <c r="AL290" s="140"/>
      <c r="AM290" s="144"/>
      <c r="AN290" s="144"/>
      <c r="AO290" s="144"/>
      <c r="AP290" s="144"/>
      <c r="AQ290" s="2" t="str">
        <f t="shared" si="73"/>
        <v>http://www.aubertrain.com/shop/img-put/prod/109/950-04-01.jpg</v>
      </c>
      <c r="AR290" s="2" t="str">
        <f t="shared" si="75"/>
        <v/>
      </c>
      <c r="AS290" s="2" t="str">
        <f t="shared" si="76"/>
        <v/>
      </c>
      <c r="AT290" s="2" t="str">
        <f t="shared" si="77"/>
        <v/>
      </c>
      <c r="AU290" s="2" t="str">
        <f t="shared" si="78"/>
        <v/>
      </c>
      <c r="AV290" s="2" t="str">
        <f t="shared" si="79"/>
        <v/>
      </c>
      <c r="AW290" s="183" t="str">
        <f t="shared" si="74"/>
        <v>http://www.aubertrain.com/shop/img-put/prod/109/950-04-01.jpg</v>
      </c>
      <c r="AX290" s="183" t="str">
        <f t="shared" si="80"/>
        <v>TRANSANDINO,01</v>
      </c>
    </row>
    <row r="291" spans="1:50" s="43" customFormat="1" ht="68" customHeight="1">
      <c r="A291" s="1">
        <v>290</v>
      </c>
      <c r="B291" s="55"/>
      <c r="C291" s="288">
        <v>109</v>
      </c>
      <c r="D291" s="289" t="s">
        <v>3499</v>
      </c>
      <c r="E291" s="290"/>
      <c r="F291" s="171" t="str">
        <f t="shared" si="66"/>
        <v>10901</v>
      </c>
      <c r="G291" s="171" t="str">
        <f t="shared" si="67"/>
        <v>TRANSANDINO</v>
      </c>
      <c r="H291" s="171" t="str">
        <f t="shared" si="68"/>
        <v>01</v>
      </c>
      <c r="I291" s="171" t="str">
        <f t="shared" si="69"/>
        <v/>
      </c>
      <c r="J291" s="171">
        <f t="shared" si="70"/>
        <v>77</v>
      </c>
      <c r="K291" s="31">
        <f t="shared" si="71"/>
        <v>0</v>
      </c>
      <c r="L291" s="192" t="s">
        <v>3499</v>
      </c>
      <c r="M291" s="186"/>
      <c r="N291" s="186"/>
      <c r="O291" s="186"/>
      <c r="P291" s="186"/>
      <c r="Q291" s="186"/>
      <c r="R291" s="55" t="s">
        <v>1689</v>
      </c>
      <c r="S291" s="21">
        <v>0</v>
      </c>
      <c r="T291" s="39" t="s">
        <v>1694</v>
      </c>
      <c r="U291" s="39" t="s">
        <v>1696</v>
      </c>
      <c r="V291" s="39" t="s">
        <v>1693</v>
      </c>
      <c r="W291" s="39" t="s">
        <v>1696</v>
      </c>
      <c r="X291" s="11" t="s">
        <v>1806</v>
      </c>
      <c r="Y291" s="11" t="s">
        <v>1950</v>
      </c>
      <c r="Z291" s="280">
        <f t="shared" si="72"/>
        <v>0</v>
      </c>
      <c r="AA291" s="42"/>
      <c r="AB291" s="70"/>
      <c r="AC291" s="70"/>
      <c r="AD291" s="163"/>
      <c r="AE291" s="152"/>
      <c r="AF291" s="156">
        <v>1</v>
      </c>
      <c r="AG291" s="159"/>
      <c r="AH291" s="138">
        <v>1</v>
      </c>
      <c r="AI291" s="136"/>
      <c r="AJ291" s="136"/>
      <c r="AK291" s="136">
        <v>1</v>
      </c>
      <c r="AL291" s="140"/>
      <c r="AM291" s="144"/>
      <c r="AN291" s="144"/>
      <c r="AO291" s="144"/>
      <c r="AP291" s="144"/>
      <c r="AQ291" s="2" t="str">
        <f t="shared" si="73"/>
        <v>http://www.aubertrain.com/shop/img-put/prod/109/950-05-01.jpg</v>
      </c>
      <c r="AR291" s="2" t="str">
        <f t="shared" si="75"/>
        <v/>
      </c>
      <c r="AS291" s="2" t="str">
        <f t="shared" si="76"/>
        <v/>
      </c>
      <c r="AT291" s="2" t="str">
        <f t="shared" si="77"/>
        <v/>
      </c>
      <c r="AU291" s="2" t="str">
        <f t="shared" si="78"/>
        <v/>
      </c>
      <c r="AV291" s="2" t="str">
        <f t="shared" si="79"/>
        <v/>
      </c>
      <c r="AW291" s="183" t="str">
        <f t="shared" si="74"/>
        <v>http://www.aubertrain.com/shop/img-put/prod/109/950-05-01.jpg</v>
      </c>
      <c r="AX291" s="183" t="str">
        <f t="shared" si="80"/>
        <v>TRANSANDINO,01</v>
      </c>
    </row>
    <row r="292" spans="1:50" s="43" customFormat="1" ht="68" customHeight="1">
      <c r="A292" s="2">
        <v>291</v>
      </c>
      <c r="B292" s="55"/>
      <c r="C292" s="288">
        <v>109</v>
      </c>
      <c r="D292" s="289" t="s">
        <v>3499</v>
      </c>
      <c r="E292" s="290"/>
      <c r="F292" s="171" t="str">
        <f t="shared" si="66"/>
        <v>10901</v>
      </c>
      <c r="G292" s="171" t="str">
        <f t="shared" si="67"/>
        <v>TRANSANDINO</v>
      </c>
      <c r="H292" s="171" t="str">
        <f t="shared" si="68"/>
        <v>01</v>
      </c>
      <c r="I292" s="171" t="str">
        <f t="shared" si="69"/>
        <v/>
      </c>
      <c r="J292" s="171">
        <f t="shared" si="70"/>
        <v>77</v>
      </c>
      <c r="K292" s="31">
        <f t="shared" si="71"/>
        <v>0</v>
      </c>
      <c r="L292" s="192" t="s">
        <v>3499</v>
      </c>
      <c r="M292" s="186"/>
      <c r="N292" s="186"/>
      <c r="O292" s="186"/>
      <c r="P292" s="186"/>
      <c r="Q292" s="186"/>
      <c r="R292" s="55" t="s">
        <v>1697</v>
      </c>
      <c r="S292" s="21">
        <v>0</v>
      </c>
      <c r="T292" s="39" t="s">
        <v>1698</v>
      </c>
      <c r="U292" s="39" t="s">
        <v>1699</v>
      </c>
      <c r="V292" s="39" t="s">
        <v>1700</v>
      </c>
      <c r="W292" s="39" t="s">
        <v>1692</v>
      </c>
      <c r="X292" s="11" t="s">
        <v>1807</v>
      </c>
      <c r="Y292" s="11" t="s">
        <v>2111</v>
      </c>
      <c r="Z292" s="280">
        <f t="shared" si="72"/>
        <v>0</v>
      </c>
      <c r="AA292" s="42"/>
      <c r="AB292" s="70"/>
      <c r="AC292" s="70"/>
      <c r="AD292" s="163"/>
      <c r="AE292" s="152"/>
      <c r="AF292" s="156">
        <v>1</v>
      </c>
      <c r="AG292" s="159"/>
      <c r="AH292" s="138">
        <v>1</v>
      </c>
      <c r="AI292" s="136"/>
      <c r="AJ292" s="136"/>
      <c r="AK292" s="136">
        <v>1</v>
      </c>
      <c r="AL292" s="140"/>
      <c r="AM292" s="144"/>
      <c r="AN292" s="144"/>
      <c r="AO292" s="144"/>
      <c r="AP292" s="144"/>
      <c r="AQ292" s="2" t="str">
        <f t="shared" si="73"/>
        <v>http://www.aubertrain.com/shop/img-put/prod/109/950-06-01.jpg</v>
      </c>
      <c r="AR292" s="2" t="str">
        <f t="shared" si="75"/>
        <v/>
      </c>
      <c r="AS292" s="2" t="str">
        <f t="shared" si="76"/>
        <v/>
      </c>
      <c r="AT292" s="2" t="str">
        <f t="shared" si="77"/>
        <v/>
      </c>
      <c r="AU292" s="2" t="str">
        <f t="shared" si="78"/>
        <v/>
      </c>
      <c r="AV292" s="2" t="str">
        <f t="shared" si="79"/>
        <v/>
      </c>
      <c r="AW292" s="183" t="str">
        <f t="shared" si="74"/>
        <v>http://www.aubertrain.com/shop/img-put/prod/109/950-06-01.jpg</v>
      </c>
      <c r="AX292" s="183" t="str">
        <f t="shared" si="80"/>
        <v>TRANSANDINO,01</v>
      </c>
    </row>
    <row r="293" spans="1:50" s="43" customFormat="1" ht="68" customHeight="1">
      <c r="A293" s="1">
        <v>292</v>
      </c>
      <c r="B293" s="55"/>
      <c r="C293" s="288">
        <v>109</v>
      </c>
      <c r="D293" s="289" t="s">
        <v>3499</v>
      </c>
      <c r="E293" s="290"/>
      <c r="F293" s="171" t="str">
        <f t="shared" si="66"/>
        <v>10901</v>
      </c>
      <c r="G293" s="171" t="str">
        <f t="shared" si="67"/>
        <v>TRANSANDINO</v>
      </c>
      <c r="H293" s="171" t="str">
        <f t="shared" si="68"/>
        <v>01</v>
      </c>
      <c r="I293" s="171" t="str">
        <f t="shared" si="69"/>
        <v/>
      </c>
      <c r="J293" s="171">
        <f t="shared" si="70"/>
        <v>77</v>
      </c>
      <c r="K293" s="31">
        <f t="shared" si="71"/>
        <v>0</v>
      </c>
      <c r="L293" s="192" t="s">
        <v>3499</v>
      </c>
      <c r="M293" s="186"/>
      <c r="N293" s="186"/>
      <c r="O293" s="186"/>
      <c r="P293" s="186"/>
      <c r="Q293" s="186"/>
      <c r="R293" s="55" t="s">
        <v>2087</v>
      </c>
      <c r="S293" s="21">
        <v>0</v>
      </c>
      <c r="T293" s="39" t="s">
        <v>2096</v>
      </c>
      <c r="U293" s="39" t="s">
        <v>2097</v>
      </c>
      <c r="V293" s="39" t="s">
        <v>2095</v>
      </c>
      <c r="W293" s="39" t="s">
        <v>2098</v>
      </c>
      <c r="X293" s="11" t="s">
        <v>2099</v>
      </c>
      <c r="Y293" s="11" t="s">
        <v>2110</v>
      </c>
      <c r="Z293" s="280">
        <f t="shared" si="72"/>
        <v>0</v>
      </c>
      <c r="AA293" s="42"/>
      <c r="AB293" s="70"/>
      <c r="AC293" s="70"/>
      <c r="AD293" s="163"/>
      <c r="AE293" s="152"/>
      <c r="AF293" s="156">
        <v>1</v>
      </c>
      <c r="AG293" s="159"/>
      <c r="AH293" s="138">
        <v>1</v>
      </c>
      <c r="AI293" s="136"/>
      <c r="AJ293" s="136"/>
      <c r="AK293" s="136">
        <v>1</v>
      </c>
      <c r="AL293" s="140"/>
      <c r="AM293" s="144"/>
      <c r="AN293" s="144"/>
      <c r="AO293" s="144"/>
      <c r="AP293" s="144"/>
      <c r="AQ293" s="2" t="str">
        <f t="shared" si="73"/>
        <v>http://www.aubertrain.com/shop/img-put/prod/109/950-07-01.jpg</v>
      </c>
      <c r="AR293" s="2" t="str">
        <f t="shared" si="75"/>
        <v/>
      </c>
      <c r="AS293" s="2" t="str">
        <f t="shared" si="76"/>
        <v/>
      </c>
      <c r="AT293" s="2" t="str">
        <f t="shared" si="77"/>
        <v/>
      </c>
      <c r="AU293" s="2" t="str">
        <f t="shared" si="78"/>
        <v/>
      </c>
      <c r="AV293" s="2" t="str">
        <f t="shared" si="79"/>
        <v/>
      </c>
      <c r="AW293" s="183" t="str">
        <f t="shared" si="74"/>
        <v>http://www.aubertrain.com/shop/img-put/prod/109/950-07-01.jpg</v>
      </c>
      <c r="AX293" s="183" t="str">
        <f t="shared" si="80"/>
        <v>TRANSANDINO,01</v>
      </c>
    </row>
    <row r="294" spans="1:50" s="43" customFormat="1" ht="68" customHeight="1">
      <c r="A294" s="2">
        <v>293</v>
      </c>
      <c r="B294" s="55">
        <v>960</v>
      </c>
      <c r="C294" s="288">
        <v>109</v>
      </c>
      <c r="D294" s="289" t="s">
        <v>3510</v>
      </c>
      <c r="E294" s="290"/>
      <c r="F294" s="171" t="str">
        <f t="shared" si="66"/>
        <v>10902</v>
      </c>
      <c r="G294" s="171" t="str">
        <f t="shared" si="67"/>
        <v>TRANSANDINO</v>
      </c>
      <c r="H294" s="171" t="str">
        <f t="shared" si="68"/>
        <v>02</v>
      </c>
      <c r="I294" s="171" t="str">
        <f t="shared" si="69"/>
        <v/>
      </c>
      <c r="J294" s="171">
        <f t="shared" si="70"/>
        <v>78</v>
      </c>
      <c r="K294" s="31">
        <f t="shared" si="71"/>
        <v>0</v>
      </c>
      <c r="L294" s="192" t="s">
        <v>3499</v>
      </c>
      <c r="M294" s="192" t="s">
        <v>3510</v>
      </c>
      <c r="N294" s="192" t="s">
        <v>3500</v>
      </c>
      <c r="O294" s="192" t="s">
        <v>3501</v>
      </c>
      <c r="P294" s="192" t="s">
        <v>3502</v>
      </c>
      <c r="Q294" s="186"/>
      <c r="R294" s="55" t="s">
        <v>454</v>
      </c>
      <c r="S294" s="21">
        <v>1</v>
      </c>
      <c r="T294" s="39" t="s">
        <v>1632</v>
      </c>
      <c r="U294" s="39" t="s">
        <v>845</v>
      </c>
      <c r="V294" s="39" t="s">
        <v>1723</v>
      </c>
      <c r="W294" s="39" t="s">
        <v>1631</v>
      </c>
      <c r="X294" s="40" t="s">
        <v>177</v>
      </c>
      <c r="Y294" s="40" t="s">
        <v>2143</v>
      </c>
      <c r="Z294" s="280">
        <f t="shared" si="72"/>
        <v>500</v>
      </c>
      <c r="AA294" s="42">
        <v>600</v>
      </c>
      <c r="AB294" s="70"/>
      <c r="AC294" s="70"/>
      <c r="AD294" s="163"/>
      <c r="AE294" s="152"/>
      <c r="AF294" s="156">
        <v>1</v>
      </c>
      <c r="AG294" s="159"/>
      <c r="AH294" s="138">
        <v>1</v>
      </c>
      <c r="AI294" s="136"/>
      <c r="AJ294" s="136"/>
      <c r="AK294" s="136">
        <v>1</v>
      </c>
      <c r="AL294" s="140"/>
      <c r="AM294" s="144"/>
      <c r="AN294" s="144"/>
      <c r="AO294" s="144"/>
      <c r="AP294" s="144"/>
      <c r="AQ294" s="2" t="str">
        <f t="shared" si="73"/>
        <v>http://www.aubertrain.com/shop/img-put/prod/109/960-01-01.jpg</v>
      </c>
      <c r="AR294" s="2" t="str">
        <f t="shared" si="75"/>
        <v>,http://www.aubertrain.com/shop/img-put/prod/109/960-01-02.jpg</v>
      </c>
      <c r="AS294" s="2" t="str">
        <f t="shared" si="76"/>
        <v>,http://www.aubertrain.com/shop/img-put/prod/109/960-01-03.jpg</v>
      </c>
      <c r="AT294" s="2" t="str">
        <f t="shared" si="77"/>
        <v>,http://www.aubertrain.com/shop/img-put/prod/109/960-01-04.jpg</v>
      </c>
      <c r="AU294" s="2" t="str">
        <f t="shared" si="78"/>
        <v>,http://www.aubertrain.com/shop/img-put/prod/109/960-01-05.jpg</v>
      </c>
      <c r="AV294" s="2" t="str">
        <f t="shared" si="79"/>
        <v/>
      </c>
      <c r="AW294" s="183" t="str">
        <f t="shared" si="74"/>
        <v>http://www.aubertrain.com/shop/img-put/prod/109/960-01-01.jpg,http://www.aubertrain.com/shop/img-put/prod/109/960-01-02.jpg,http://www.aubertrain.com/shop/img-put/prod/109/960-01-03.jpg,http://www.aubertrain.com/shop/img-put/prod/109/960-01-04.jpg,http://www.aubertrain.com/shop/img-put/prod/109/960-01-05.jpg</v>
      </c>
      <c r="AX294" s="183" t="str">
        <f t="shared" si="80"/>
        <v>TRANSANDINO,02</v>
      </c>
    </row>
    <row r="295" spans="1:50" s="43" customFormat="1" ht="68" customHeight="1">
      <c r="A295" s="1">
        <v>294</v>
      </c>
      <c r="B295" s="55"/>
      <c r="C295" s="288">
        <v>109</v>
      </c>
      <c r="D295" s="289" t="s">
        <v>3510</v>
      </c>
      <c r="E295" s="290"/>
      <c r="F295" s="171" t="str">
        <f t="shared" si="66"/>
        <v>10902</v>
      </c>
      <c r="G295" s="171" t="str">
        <f t="shared" si="67"/>
        <v>TRANSANDINO</v>
      </c>
      <c r="H295" s="171" t="str">
        <f t="shared" si="68"/>
        <v>02</v>
      </c>
      <c r="I295" s="171" t="str">
        <f t="shared" si="69"/>
        <v/>
      </c>
      <c r="J295" s="171">
        <f t="shared" si="70"/>
        <v>78</v>
      </c>
      <c r="K295" s="31">
        <f t="shared" si="71"/>
        <v>0</v>
      </c>
      <c r="L295" s="192" t="s">
        <v>3499</v>
      </c>
      <c r="M295" s="192" t="s">
        <v>3510</v>
      </c>
      <c r="N295" s="186"/>
      <c r="O295" s="186"/>
      <c r="P295" s="186"/>
      <c r="Q295" s="186"/>
      <c r="R295" s="55" t="s">
        <v>455</v>
      </c>
      <c r="S295" s="21">
        <v>1</v>
      </c>
      <c r="T295" s="39" t="s">
        <v>1724</v>
      </c>
      <c r="U295" s="39" t="s">
        <v>839</v>
      </c>
      <c r="V295" s="39" t="s">
        <v>1624</v>
      </c>
      <c r="W295" s="39" t="s">
        <v>1625</v>
      </c>
      <c r="X295" s="40" t="s">
        <v>1581</v>
      </c>
      <c r="Y295" s="40" t="s">
        <v>2142</v>
      </c>
      <c r="Z295" s="280">
        <f t="shared" si="72"/>
        <v>666.66666666666674</v>
      </c>
      <c r="AA295" s="42">
        <v>800</v>
      </c>
      <c r="AB295" s="70"/>
      <c r="AC295" s="70"/>
      <c r="AD295" s="163"/>
      <c r="AE295" s="152"/>
      <c r="AF295" s="156">
        <v>1</v>
      </c>
      <c r="AG295" s="159"/>
      <c r="AH295" s="138">
        <v>1</v>
      </c>
      <c r="AI295" s="136"/>
      <c r="AJ295" s="136"/>
      <c r="AK295" s="136">
        <v>1</v>
      </c>
      <c r="AL295" s="140"/>
      <c r="AM295" s="144"/>
      <c r="AN295" s="144"/>
      <c r="AO295" s="144"/>
      <c r="AP295" s="144"/>
      <c r="AQ295" s="2" t="str">
        <f t="shared" si="73"/>
        <v>http://www.aubertrain.com/shop/img-put/prod/109/960-02-01.jpg</v>
      </c>
      <c r="AR295" s="2" t="str">
        <f t="shared" si="75"/>
        <v>,http://www.aubertrain.com/shop/img-put/prod/109/960-02-02.jpg</v>
      </c>
      <c r="AS295" s="2" t="str">
        <f t="shared" si="76"/>
        <v/>
      </c>
      <c r="AT295" s="2" t="str">
        <f t="shared" si="77"/>
        <v/>
      </c>
      <c r="AU295" s="2" t="str">
        <f t="shared" si="78"/>
        <v/>
      </c>
      <c r="AV295" s="2" t="str">
        <f t="shared" si="79"/>
        <v/>
      </c>
      <c r="AW295" s="183" t="str">
        <f t="shared" si="74"/>
        <v>http://www.aubertrain.com/shop/img-put/prod/109/960-02-01.jpg,http://www.aubertrain.com/shop/img-put/prod/109/960-02-02.jpg</v>
      </c>
      <c r="AX295" s="183" t="str">
        <f t="shared" si="80"/>
        <v>TRANSANDINO,02</v>
      </c>
    </row>
    <row r="296" spans="1:50" s="43" customFormat="1" ht="68" customHeight="1">
      <c r="A296" s="2">
        <v>295</v>
      </c>
      <c r="B296" s="55"/>
      <c r="C296" s="288">
        <v>109</v>
      </c>
      <c r="D296" s="289" t="s">
        <v>3510</v>
      </c>
      <c r="E296" s="290"/>
      <c r="F296" s="171" t="str">
        <f t="shared" si="66"/>
        <v>10902</v>
      </c>
      <c r="G296" s="171" t="str">
        <f t="shared" si="67"/>
        <v>TRANSANDINO</v>
      </c>
      <c r="H296" s="171" t="str">
        <f t="shared" si="68"/>
        <v>02</v>
      </c>
      <c r="I296" s="171" t="str">
        <f t="shared" si="69"/>
        <v/>
      </c>
      <c r="J296" s="171">
        <f t="shared" si="70"/>
        <v>78</v>
      </c>
      <c r="K296" s="31">
        <f t="shared" si="71"/>
        <v>0</v>
      </c>
      <c r="L296" s="192"/>
      <c r="M296" s="186"/>
      <c r="N296" s="186"/>
      <c r="O296" s="186"/>
      <c r="P296" s="186"/>
      <c r="Q296" s="186"/>
      <c r="R296" s="55" t="s">
        <v>908</v>
      </c>
      <c r="S296" s="21">
        <v>1</v>
      </c>
      <c r="T296" s="39" t="s">
        <v>1623</v>
      </c>
      <c r="U296" s="39" t="s">
        <v>2015</v>
      </c>
      <c r="V296" s="39" t="s">
        <v>2100</v>
      </c>
      <c r="W296" s="39" t="s">
        <v>1626</v>
      </c>
      <c r="X296" s="40" t="s">
        <v>1582</v>
      </c>
      <c r="Y296" s="40" t="s">
        <v>2141</v>
      </c>
      <c r="Z296" s="280">
        <f t="shared" si="72"/>
        <v>1000</v>
      </c>
      <c r="AA296" s="42">
        <v>1200</v>
      </c>
      <c r="AB296" s="70"/>
      <c r="AC296" s="70"/>
      <c r="AD296" s="163"/>
      <c r="AE296" s="152"/>
      <c r="AF296" s="156">
        <v>1</v>
      </c>
      <c r="AG296" s="159"/>
      <c r="AH296" s="138">
        <v>1</v>
      </c>
      <c r="AI296" s="136"/>
      <c r="AJ296" s="136"/>
      <c r="AK296" s="136">
        <v>1</v>
      </c>
      <c r="AL296" s="140"/>
      <c r="AM296" s="144"/>
      <c r="AN296" s="144"/>
      <c r="AO296" s="144"/>
      <c r="AP296" s="144"/>
      <c r="AQ296" s="2" t="str">
        <f t="shared" si="73"/>
        <v/>
      </c>
      <c r="AR296" s="2" t="str">
        <f t="shared" si="75"/>
        <v/>
      </c>
      <c r="AS296" s="2" t="str">
        <f t="shared" si="76"/>
        <v/>
      </c>
      <c r="AT296" s="2" t="str">
        <f t="shared" si="77"/>
        <v/>
      </c>
      <c r="AU296" s="2" t="str">
        <f t="shared" si="78"/>
        <v/>
      </c>
      <c r="AV296" s="2" t="str">
        <f t="shared" si="79"/>
        <v/>
      </c>
      <c r="AW296" s="183" t="str">
        <f t="shared" si="74"/>
        <v/>
      </c>
      <c r="AX296" s="183" t="str">
        <f t="shared" si="80"/>
        <v>TRANSANDINO,02</v>
      </c>
    </row>
    <row r="297" spans="1:50" s="43" customFormat="1" ht="68" customHeight="1">
      <c r="A297" s="1">
        <v>296</v>
      </c>
      <c r="B297" s="55"/>
      <c r="C297" s="288">
        <v>109</v>
      </c>
      <c r="D297" s="289" t="s">
        <v>3510</v>
      </c>
      <c r="E297" s="290"/>
      <c r="F297" s="171" t="str">
        <f t="shared" si="66"/>
        <v>10902</v>
      </c>
      <c r="G297" s="171" t="str">
        <f t="shared" si="67"/>
        <v>TRANSANDINO</v>
      </c>
      <c r="H297" s="171" t="str">
        <f t="shared" si="68"/>
        <v>02</v>
      </c>
      <c r="I297" s="171" t="str">
        <f t="shared" si="69"/>
        <v/>
      </c>
      <c r="J297" s="171">
        <f t="shared" si="70"/>
        <v>78</v>
      </c>
      <c r="K297" s="31">
        <f t="shared" si="71"/>
        <v>0</v>
      </c>
      <c r="L297" s="192"/>
      <c r="M297" s="186"/>
      <c r="N297" s="186"/>
      <c r="O297" s="186"/>
      <c r="P297" s="186"/>
      <c r="Q297" s="186"/>
      <c r="R297" s="55" t="s">
        <v>909</v>
      </c>
      <c r="S297" s="21">
        <v>1</v>
      </c>
      <c r="T297" s="39" t="s">
        <v>1628</v>
      </c>
      <c r="U297" s="39" t="s">
        <v>1627</v>
      </c>
      <c r="V297" s="39" t="s">
        <v>1630</v>
      </c>
      <c r="W297" s="39" t="s">
        <v>1629</v>
      </c>
      <c r="X297" s="40" t="s">
        <v>1808</v>
      </c>
      <c r="Y297" s="40" t="s">
        <v>1951</v>
      </c>
      <c r="Z297" s="280">
        <f t="shared" si="72"/>
        <v>133.33333333333334</v>
      </c>
      <c r="AA297" s="42">
        <v>160</v>
      </c>
      <c r="AB297" s="70"/>
      <c r="AC297" s="70"/>
      <c r="AD297" s="163"/>
      <c r="AE297" s="152"/>
      <c r="AF297" s="156"/>
      <c r="AG297" s="159"/>
      <c r="AH297" s="138">
        <v>1</v>
      </c>
      <c r="AI297" s="136"/>
      <c r="AJ297" s="136"/>
      <c r="AK297" s="136"/>
      <c r="AL297" s="140"/>
      <c r="AM297" s="144"/>
      <c r="AN297" s="144"/>
      <c r="AO297" s="144"/>
      <c r="AP297" s="144"/>
      <c r="AQ297" s="2" t="str">
        <f t="shared" si="73"/>
        <v/>
      </c>
      <c r="AR297" s="2" t="str">
        <f t="shared" si="75"/>
        <v/>
      </c>
      <c r="AS297" s="2" t="str">
        <f t="shared" si="76"/>
        <v/>
      </c>
      <c r="AT297" s="2" t="str">
        <f t="shared" si="77"/>
        <v/>
      </c>
      <c r="AU297" s="2" t="str">
        <f t="shared" si="78"/>
        <v/>
      </c>
      <c r="AV297" s="2" t="str">
        <f t="shared" si="79"/>
        <v/>
      </c>
      <c r="AW297" s="183" t="str">
        <f t="shared" si="74"/>
        <v/>
      </c>
      <c r="AX297" s="183" t="str">
        <f t="shared" si="80"/>
        <v>TRANSANDINO,02</v>
      </c>
    </row>
    <row r="298" spans="1:50" s="43" customFormat="1" ht="68" customHeight="1">
      <c r="A298" s="2">
        <v>297</v>
      </c>
      <c r="B298" s="55"/>
      <c r="C298" s="288">
        <v>109</v>
      </c>
      <c r="D298" s="289" t="s">
        <v>3510</v>
      </c>
      <c r="E298" s="290"/>
      <c r="F298" s="171" t="str">
        <f t="shared" si="66"/>
        <v>10902</v>
      </c>
      <c r="G298" s="171" t="str">
        <f t="shared" si="67"/>
        <v>TRANSANDINO</v>
      </c>
      <c r="H298" s="171" t="str">
        <f t="shared" si="68"/>
        <v>02</v>
      </c>
      <c r="I298" s="171" t="str">
        <f t="shared" si="69"/>
        <v/>
      </c>
      <c r="J298" s="171">
        <f t="shared" si="70"/>
        <v>78</v>
      </c>
      <c r="K298" s="31">
        <f t="shared" si="71"/>
        <v>0</v>
      </c>
      <c r="L298" s="192"/>
      <c r="M298" s="186"/>
      <c r="N298" s="186"/>
      <c r="O298" s="186"/>
      <c r="P298" s="186"/>
      <c r="Q298" s="186"/>
      <c r="R298" s="55" t="s">
        <v>2114</v>
      </c>
      <c r="S298" s="21">
        <v>1</v>
      </c>
      <c r="T298" s="39" t="s">
        <v>2120</v>
      </c>
      <c r="U298" s="39" t="s">
        <v>2118</v>
      </c>
      <c r="V298" s="39" t="s">
        <v>2124</v>
      </c>
      <c r="W298" s="39" t="s">
        <v>2130</v>
      </c>
      <c r="X298" s="40" t="s">
        <v>2136</v>
      </c>
      <c r="Y298" s="40" t="s">
        <v>2137</v>
      </c>
      <c r="Z298" s="280">
        <f t="shared" si="72"/>
        <v>500</v>
      </c>
      <c r="AA298" s="42">
        <v>600</v>
      </c>
      <c r="AB298" s="70"/>
      <c r="AC298" s="70"/>
      <c r="AD298" s="163"/>
      <c r="AE298" s="152"/>
      <c r="AF298" s="156">
        <v>1</v>
      </c>
      <c r="AG298" s="159"/>
      <c r="AH298" s="138">
        <v>1</v>
      </c>
      <c r="AI298" s="136"/>
      <c r="AJ298" s="136"/>
      <c r="AK298" s="136">
        <v>1</v>
      </c>
      <c r="AL298" s="140"/>
      <c r="AM298" s="144"/>
      <c r="AN298" s="144"/>
      <c r="AO298" s="144"/>
      <c r="AP298" s="144"/>
      <c r="AQ298" s="2" t="str">
        <f t="shared" si="73"/>
        <v/>
      </c>
      <c r="AR298" s="2" t="str">
        <f t="shared" si="75"/>
        <v/>
      </c>
      <c r="AS298" s="2" t="str">
        <f t="shared" si="76"/>
        <v/>
      </c>
      <c r="AT298" s="2" t="str">
        <f t="shared" si="77"/>
        <v/>
      </c>
      <c r="AU298" s="2" t="str">
        <f t="shared" si="78"/>
        <v/>
      </c>
      <c r="AV298" s="2" t="str">
        <f t="shared" si="79"/>
        <v/>
      </c>
      <c r="AW298" s="183" t="str">
        <f t="shared" si="74"/>
        <v/>
      </c>
      <c r="AX298" s="183" t="str">
        <f t="shared" si="80"/>
        <v>TRANSANDINO,02</v>
      </c>
    </row>
    <row r="299" spans="1:50" s="43" customFormat="1" ht="68" customHeight="1">
      <c r="A299" s="1">
        <v>298</v>
      </c>
      <c r="B299" s="55"/>
      <c r="C299" s="288">
        <v>109</v>
      </c>
      <c r="D299" s="289" t="s">
        <v>3510</v>
      </c>
      <c r="E299" s="290"/>
      <c r="F299" s="171" t="str">
        <f t="shared" si="66"/>
        <v>10902</v>
      </c>
      <c r="G299" s="171" t="str">
        <f t="shared" si="67"/>
        <v>TRANSANDINO</v>
      </c>
      <c r="H299" s="171" t="str">
        <f t="shared" si="68"/>
        <v>02</v>
      </c>
      <c r="I299" s="171" t="str">
        <f t="shared" si="69"/>
        <v/>
      </c>
      <c r="J299" s="171">
        <f t="shared" si="70"/>
        <v>78</v>
      </c>
      <c r="K299" s="31">
        <f t="shared" si="71"/>
        <v>0</v>
      </c>
      <c r="L299" s="192"/>
      <c r="M299" s="186"/>
      <c r="N299" s="186"/>
      <c r="O299" s="186"/>
      <c r="P299" s="186"/>
      <c r="Q299" s="186"/>
      <c r="R299" s="55" t="s">
        <v>2115</v>
      </c>
      <c r="S299" s="21">
        <v>1</v>
      </c>
      <c r="T299" s="39" t="s">
        <v>2119</v>
      </c>
      <c r="U299" s="39" t="s">
        <v>2127</v>
      </c>
      <c r="V299" s="39" t="s">
        <v>2125</v>
      </c>
      <c r="W299" s="39" t="s">
        <v>2131</v>
      </c>
      <c r="X299" s="40" t="s">
        <v>2135</v>
      </c>
      <c r="Y299" s="40" t="s">
        <v>2144</v>
      </c>
      <c r="Z299" s="280">
        <f t="shared" si="72"/>
        <v>666.66666666666674</v>
      </c>
      <c r="AA299" s="42">
        <v>800</v>
      </c>
      <c r="AB299" s="70"/>
      <c r="AC299" s="70"/>
      <c r="AD299" s="163"/>
      <c r="AE299" s="152"/>
      <c r="AF299" s="156">
        <v>1</v>
      </c>
      <c r="AG299" s="159"/>
      <c r="AH299" s="138">
        <v>1</v>
      </c>
      <c r="AI299" s="136"/>
      <c r="AJ299" s="136"/>
      <c r="AK299" s="136">
        <v>1</v>
      </c>
      <c r="AL299" s="140"/>
      <c r="AM299" s="144"/>
      <c r="AN299" s="144"/>
      <c r="AO299" s="144"/>
      <c r="AP299" s="144"/>
      <c r="AQ299" s="2" t="str">
        <f t="shared" si="73"/>
        <v/>
      </c>
      <c r="AR299" s="2" t="str">
        <f t="shared" si="75"/>
        <v/>
      </c>
      <c r="AS299" s="2" t="str">
        <f t="shared" si="76"/>
        <v/>
      </c>
      <c r="AT299" s="2" t="str">
        <f t="shared" si="77"/>
        <v/>
      </c>
      <c r="AU299" s="2" t="str">
        <f t="shared" si="78"/>
        <v/>
      </c>
      <c r="AV299" s="2" t="str">
        <f t="shared" si="79"/>
        <v/>
      </c>
      <c r="AW299" s="183" t="str">
        <f t="shared" si="74"/>
        <v/>
      </c>
      <c r="AX299" s="183" t="str">
        <f t="shared" si="80"/>
        <v>TRANSANDINO,02</v>
      </c>
    </row>
    <row r="300" spans="1:50" s="43" customFormat="1" ht="68" customHeight="1">
      <c r="A300" s="2">
        <v>299</v>
      </c>
      <c r="B300" s="55"/>
      <c r="C300" s="288">
        <v>109</v>
      </c>
      <c r="D300" s="289" t="s">
        <v>3510</v>
      </c>
      <c r="E300" s="290"/>
      <c r="F300" s="171" t="str">
        <f t="shared" si="66"/>
        <v>10902</v>
      </c>
      <c r="G300" s="171" t="str">
        <f t="shared" si="67"/>
        <v>TRANSANDINO</v>
      </c>
      <c r="H300" s="171" t="str">
        <f t="shared" si="68"/>
        <v>02</v>
      </c>
      <c r="I300" s="171" t="str">
        <f t="shared" si="69"/>
        <v/>
      </c>
      <c r="J300" s="171">
        <f t="shared" si="70"/>
        <v>78</v>
      </c>
      <c r="K300" s="31">
        <f t="shared" si="71"/>
        <v>0</v>
      </c>
      <c r="L300" s="192"/>
      <c r="M300" s="186"/>
      <c r="N300" s="186"/>
      <c r="O300" s="186"/>
      <c r="P300" s="186"/>
      <c r="Q300" s="186"/>
      <c r="R300" s="55" t="s">
        <v>2116</v>
      </c>
      <c r="S300" s="21">
        <v>1</v>
      </c>
      <c r="T300" s="39" t="s">
        <v>2121</v>
      </c>
      <c r="U300" s="39" t="s">
        <v>2128</v>
      </c>
      <c r="V300" s="39" t="s">
        <v>2126</v>
      </c>
      <c r="W300" s="39" t="s">
        <v>2132</v>
      </c>
      <c r="X300" s="40" t="s">
        <v>2134</v>
      </c>
      <c r="Y300" s="40" t="s">
        <v>2138</v>
      </c>
      <c r="Z300" s="280">
        <f t="shared" si="72"/>
        <v>1000</v>
      </c>
      <c r="AA300" s="42">
        <v>1200</v>
      </c>
      <c r="AB300" s="70"/>
      <c r="AC300" s="70"/>
      <c r="AD300" s="163"/>
      <c r="AE300" s="152"/>
      <c r="AF300" s="156">
        <v>1</v>
      </c>
      <c r="AG300" s="159"/>
      <c r="AH300" s="138">
        <v>1</v>
      </c>
      <c r="AI300" s="136"/>
      <c r="AJ300" s="136"/>
      <c r="AK300" s="136">
        <v>1</v>
      </c>
      <c r="AL300" s="140"/>
      <c r="AM300" s="144"/>
      <c r="AN300" s="144"/>
      <c r="AO300" s="144"/>
      <c r="AP300" s="144"/>
      <c r="AQ300" s="2" t="str">
        <f t="shared" si="73"/>
        <v/>
      </c>
      <c r="AR300" s="2" t="str">
        <f t="shared" si="75"/>
        <v/>
      </c>
      <c r="AS300" s="2" t="str">
        <f t="shared" si="76"/>
        <v/>
      </c>
      <c r="AT300" s="2" t="str">
        <f t="shared" si="77"/>
        <v/>
      </c>
      <c r="AU300" s="2" t="str">
        <f t="shared" si="78"/>
        <v/>
      </c>
      <c r="AV300" s="2" t="str">
        <f t="shared" si="79"/>
        <v/>
      </c>
      <c r="AW300" s="183" t="str">
        <f t="shared" si="74"/>
        <v/>
      </c>
      <c r="AX300" s="183" t="str">
        <f t="shared" si="80"/>
        <v>TRANSANDINO,02</v>
      </c>
    </row>
    <row r="301" spans="1:50" s="43" customFormat="1" ht="68" customHeight="1">
      <c r="A301" s="1">
        <v>300</v>
      </c>
      <c r="B301" s="55"/>
      <c r="C301" s="288">
        <v>109</v>
      </c>
      <c r="D301" s="289" t="s">
        <v>3510</v>
      </c>
      <c r="E301" s="290"/>
      <c r="F301" s="171" t="str">
        <f t="shared" si="66"/>
        <v>10902</v>
      </c>
      <c r="G301" s="171" t="str">
        <f t="shared" si="67"/>
        <v>TRANSANDINO</v>
      </c>
      <c r="H301" s="171" t="str">
        <f t="shared" si="68"/>
        <v>02</v>
      </c>
      <c r="I301" s="171" t="str">
        <f t="shared" si="69"/>
        <v/>
      </c>
      <c r="J301" s="171">
        <f t="shared" si="70"/>
        <v>78</v>
      </c>
      <c r="K301" s="31">
        <f t="shared" si="71"/>
        <v>0</v>
      </c>
      <c r="L301" s="192"/>
      <c r="M301" s="186"/>
      <c r="N301" s="186"/>
      <c r="O301" s="186"/>
      <c r="P301" s="186"/>
      <c r="Q301" s="186"/>
      <c r="R301" s="55" t="s">
        <v>2117</v>
      </c>
      <c r="S301" s="21">
        <v>1</v>
      </c>
      <c r="T301" s="39" t="s">
        <v>2122</v>
      </c>
      <c r="U301" s="39" t="s">
        <v>2129</v>
      </c>
      <c r="V301" s="39" t="s">
        <v>2123</v>
      </c>
      <c r="W301" s="39" t="s">
        <v>2133</v>
      </c>
      <c r="X301" s="40" t="s">
        <v>2140</v>
      </c>
      <c r="Y301" s="40" t="s">
        <v>2139</v>
      </c>
      <c r="Z301" s="280">
        <f t="shared" si="72"/>
        <v>125</v>
      </c>
      <c r="AA301" s="42">
        <v>150</v>
      </c>
      <c r="AB301" s="70"/>
      <c r="AC301" s="70"/>
      <c r="AD301" s="163"/>
      <c r="AE301" s="152"/>
      <c r="AF301" s="156"/>
      <c r="AG301" s="159"/>
      <c r="AH301" s="138"/>
      <c r="AI301" s="136"/>
      <c r="AJ301" s="136"/>
      <c r="AK301" s="136"/>
      <c r="AL301" s="140"/>
      <c r="AM301" s="144"/>
      <c r="AN301" s="144"/>
      <c r="AO301" s="144"/>
      <c r="AP301" s="144"/>
      <c r="AQ301" s="2" t="str">
        <f t="shared" si="73"/>
        <v/>
      </c>
      <c r="AR301" s="2" t="str">
        <f t="shared" si="75"/>
        <v/>
      </c>
      <c r="AS301" s="2" t="str">
        <f t="shared" si="76"/>
        <v/>
      </c>
      <c r="AT301" s="2" t="str">
        <f t="shared" si="77"/>
        <v/>
      </c>
      <c r="AU301" s="2" t="str">
        <f t="shared" si="78"/>
        <v/>
      </c>
      <c r="AV301" s="2" t="str">
        <f t="shared" si="79"/>
        <v/>
      </c>
      <c r="AW301" s="183" t="str">
        <f t="shared" si="74"/>
        <v/>
      </c>
      <c r="AX301" s="183" t="str">
        <f t="shared" si="80"/>
        <v>TRANSANDINO,02</v>
      </c>
    </row>
    <row r="302" spans="1:50" s="43" customFormat="1" ht="68" customHeight="1">
      <c r="A302" s="2">
        <v>301</v>
      </c>
      <c r="B302" s="55">
        <v>970</v>
      </c>
      <c r="C302" s="288">
        <v>109</v>
      </c>
      <c r="D302" s="289" t="s">
        <v>3500</v>
      </c>
      <c r="E302" s="290"/>
      <c r="F302" s="171" t="str">
        <f t="shared" si="66"/>
        <v>10903</v>
      </c>
      <c r="G302" s="171" t="str">
        <f t="shared" si="67"/>
        <v>TRANSANDINO</v>
      </c>
      <c r="H302" s="171" t="str">
        <f t="shared" si="68"/>
        <v>03</v>
      </c>
      <c r="I302" s="171" t="str">
        <f t="shared" si="69"/>
        <v/>
      </c>
      <c r="J302" s="171">
        <f t="shared" si="70"/>
        <v>79</v>
      </c>
      <c r="K302" s="31">
        <f t="shared" si="71"/>
        <v>0</v>
      </c>
      <c r="L302" s="192" t="s">
        <v>3499</v>
      </c>
      <c r="M302" s="192" t="s">
        <v>3510</v>
      </c>
      <c r="N302" s="192" t="s">
        <v>3500</v>
      </c>
      <c r="O302" s="186"/>
      <c r="P302" s="186"/>
      <c r="Q302" s="186"/>
      <c r="R302" s="55" t="s">
        <v>751</v>
      </c>
      <c r="S302" s="21">
        <v>1</v>
      </c>
      <c r="T302" s="22" t="s">
        <v>3490</v>
      </c>
      <c r="U302" s="22" t="s">
        <v>3488</v>
      </c>
      <c r="V302" s="22" t="s">
        <v>2101</v>
      </c>
      <c r="W302" s="22" t="s">
        <v>3489</v>
      </c>
      <c r="X302" s="40" t="s">
        <v>2085</v>
      </c>
      <c r="Y302" s="40" t="s">
        <v>2086</v>
      </c>
      <c r="Z302" s="280">
        <f t="shared" si="72"/>
        <v>37.5</v>
      </c>
      <c r="AA302" s="42">
        <v>45</v>
      </c>
      <c r="AB302" s="70"/>
      <c r="AC302" s="70"/>
      <c r="AD302" s="163"/>
      <c r="AE302" s="152"/>
      <c r="AF302" s="156">
        <v>1</v>
      </c>
      <c r="AG302" s="159"/>
      <c r="AH302" s="138">
        <v>1</v>
      </c>
      <c r="AI302" s="136"/>
      <c r="AJ302" s="136"/>
      <c r="AK302" s="136">
        <v>1</v>
      </c>
      <c r="AL302" s="140"/>
      <c r="AM302" s="144"/>
      <c r="AN302" s="144"/>
      <c r="AO302" s="144"/>
      <c r="AP302" s="144"/>
      <c r="AQ302" s="2" t="str">
        <f t="shared" si="73"/>
        <v>http://www.aubertrain.com/shop/img-put/prod/109/970-01-01.jpg</v>
      </c>
      <c r="AR302" s="2" t="str">
        <f t="shared" si="75"/>
        <v>,http://www.aubertrain.com/shop/img-put/prod/109/970-01-02.jpg</v>
      </c>
      <c r="AS302" s="2" t="str">
        <f t="shared" si="76"/>
        <v>,http://www.aubertrain.com/shop/img-put/prod/109/970-01-03.jpg</v>
      </c>
      <c r="AT302" s="2" t="str">
        <f t="shared" si="77"/>
        <v/>
      </c>
      <c r="AU302" s="2" t="str">
        <f t="shared" si="78"/>
        <v/>
      </c>
      <c r="AV302" s="2" t="str">
        <f t="shared" si="79"/>
        <v/>
      </c>
      <c r="AW302" s="183" t="str">
        <f t="shared" si="74"/>
        <v>http://www.aubertrain.com/shop/img-put/prod/109/970-01-01.jpg,http://www.aubertrain.com/shop/img-put/prod/109/970-01-02.jpg,http://www.aubertrain.com/shop/img-put/prod/109/970-01-03.jpg</v>
      </c>
      <c r="AX302" s="183" t="str">
        <f t="shared" si="80"/>
        <v>TRANSANDINO,03</v>
      </c>
    </row>
    <row r="303" spans="1:50" s="43" customFormat="1" ht="68" customHeight="1">
      <c r="A303" s="1">
        <v>302</v>
      </c>
      <c r="B303" s="10" t="s">
        <v>499</v>
      </c>
      <c r="C303" s="283">
        <v>110</v>
      </c>
      <c r="D303" s="282" t="s">
        <v>3499</v>
      </c>
      <c r="E303" s="282" t="s">
        <v>3510</v>
      </c>
      <c r="F303" s="171" t="str">
        <f t="shared" si="66"/>
        <v>1100102</v>
      </c>
      <c r="G303" s="171" t="str">
        <f t="shared" si="67"/>
        <v>ACCESSOIRES DÉCOR</v>
      </c>
      <c r="H303" s="171" t="str">
        <f t="shared" si="68"/>
        <v>01</v>
      </c>
      <c r="I303" s="171" t="str">
        <f t="shared" si="69"/>
        <v>LASERCUT WOOD</v>
      </c>
      <c r="J303" s="171">
        <f t="shared" si="70"/>
        <v>0</v>
      </c>
      <c r="K303" s="31">
        <f t="shared" si="71"/>
        <v>0</v>
      </c>
      <c r="L303" s="192" t="s">
        <v>3499</v>
      </c>
      <c r="M303" s="198"/>
      <c r="N303" s="198"/>
      <c r="O303" s="198"/>
      <c r="P303" s="198"/>
      <c r="Q303" s="198"/>
      <c r="R303" s="29" t="s">
        <v>500</v>
      </c>
      <c r="S303" s="21">
        <v>1</v>
      </c>
      <c r="T303" s="16" t="s">
        <v>62</v>
      </c>
      <c r="U303" s="16" t="s">
        <v>2203</v>
      </c>
      <c r="V303" s="16" t="s">
        <v>1293</v>
      </c>
      <c r="W303" s="16" t="s">
        <v>1638</v>
      </c>
      <c r="X303" s="11" t="s">
        <v>192</v>
      </c>
      <c r="Y303" s="11" t="s">
        <v>1952</v>
      </c>
      <c r="Z303" s="280">
        <f t="shared" si="72"/>
        <v>2.5</v>
      </c>
      <c r="AA303" s="12">
        <v>3</v>
      </c>
      <c r="AB303" s="145"/>
      <c r="AC303" s="145"/>
      <c r="AD303" s="127">
        <v>12</v>
      </c>
      <c r="AE303" s="152">
        <v>1</v>
      </c>
      <c r="AF303" s="156"/>
      <c r="AG303" s="159"/>
      <c r="AH303" s="137"/>
      <c r="AI303" s="136">
        <v>1</v>
      </c>
      <c r="AJ303" s="136"/>
      <c r="AK303" s="136">
        <v>1</v>
      </c>
      <c r="AL303" s="140"/>
      <c r="AM303" s="144"/>
      <c r="AN303" s="144"/>
      <c r="AO303" s="144"/>
      <c r="AP303" s="144"/>
      <c r="AQ303" s="2" t="str">
        <f t="shared" si="73"/>
        <v>http://www.aubertrain.com/shop/img-put/prod/110/1010-01-01.jpg</v>
      </c>
      <c r="AR303" s="2" t="str">
        <f t="shared" si="75"/>
        <v/>
      </c>
      <c r="AS303" s="2" t="str">
        <f t="shared" si="76"/>
        <v/>
      </c>
      <c r="AT303" s="2" t="str">
        <f t="shared" si="77"/>
        <v/>
      </c>
      <c r="AU303" s="2" t="str">
        <f t="shared" si="78"/>
        <v/>
      </c>
      <c r="AV303" s="2" t="str">
        <f t="shared" si="79"/>
        <v/>
      </c>
      <c r="AW303" s="183" t="str">
        <f t="shared" si="74"/>
        <v>http://www.aubertrain.com/shop/img-put/prod/110/1010-01-01.jpg</v>
      </c>
      <c r="AX303" s="183" t="str">
        <f t="shared" si="80"/>
        <v>ACCESSOIRES DÉCOR,01,LASERCUT WOOD</v>
      </c>
    </row>
    <row r="304" spans="1:50" s="43" customFormat="1" ht="68" customHeight="1">
      <c r="A304" s="2">
        <v>303</v>
      </c>
      <c r="B304" s="10"/>
      <c r="C304" s="283">
        <v>110</v>
      </c>
      <c r="D304" s="282" t="s">
        <v>3499</v>
      </c>
      <c r="E304" s="282" t="s">
        <v>3510</v>
      </c>
      <c r="F304" s="171" t="str">
        <f t="shared" si="66"/>
        <v>1100102</v>
      </c>
      <c r="G304" s="171" t="str">
        <f t="shared" si="67"/>
        <v>ACCESSOIRES DÉCOR</v>
      </c>
      <c r="H304" s="171" t="str">
        <f t="shared" si="68"/>
        <v>01</v>
      </c>
      <c r="I304" s="171" t="str">
        <f t="shared" si="69"/>
        <v>LASERCUT WOOD</v>
      </c>
      <c r="J304" s="171">
        <f t="shared" si="70"/>
        <v>0</v>
      </c>
      <c r="K304" s="31">
        <f t="shared" si="71"/>
        <v>0</v>
      </c>
      <c r="L304" s="192" t="s">
        <v>3499</v>
      </c>
      <c r="M304" s="88"/>
      <c r="N304" s="88"/>
      <c r="O304" s="88"/>
      <c r="P304" s="88"/>
      <c r="Q304" s="88"/>
      <c r="R304" s="29" t="s">
        <v>502</v>
      </c>
      <c r="S304" s="21">
        <v>1</v>
      </c>
      <c r="T304" s="16" t="s">
        <v>63</v>
      </c>
      <c r="U304" s="16" t="s">
        <v>2204</v>
      </c>
      <c r="V304" s="16" t="s">
        <v>1294</v>
      </c>
      <c r="W304" s="16" t="s">
        <v>1639</v>
      </c>
      <c r="X304" s="11" t="s">
        <v>190</v>
      </c>
      <c r="Y304" s="11" t="s">
        <v>212</v>
      </c>
      <c r="Z304" s="280">
        <f t="shared" si="72"/>
        <v>6.666666666666667</v>
      </c>
      <c r="AA304" s="12">
        <v>8</v>
      </c>
      <c r="AB304" s="145">
        <v>2.64</v>
      </c>
      <c r="AC304" s="145"/>
      <c r="AD304" s="127">
        <v>7</v>
      </c>
      <c r="AE304" s="152">
        <v>1</v>
      </c>
      <c r="AF304" s="156"/>
      <c r="AG304" s="159"/>
      <c r="AH304" s="137"/>
      <c r="AI304" s="136">
        <v>1</v>
      </c>
      <c r="AJ304" s="136"/>
      <c r="AK304" s="136">
        <v>1</v>
      </c>
      <c r="AL304" s="140"/>
      <c r="AM304" s="144"/>
      <c r="AN304" s="144"/>
      <c r="AO304" s="144"/>
      <c r="AP304" s="144"/>
      <c r="AQ304" s="2" t="str">
        <f t="shared" si="73"/>
        <v>http://www.aubertrain.com/shop/img-put/prod/110/1010-02-01.jpg</v>
      </c>
      <c r="AR304" s="2" t="str">
        <f t="shared" si="75"/>
        <v/>
      </c>
      <c r="AS304" s="2" t="str">
        <f t="shared" si="76"/>
        <v/>
      </c>
      <c r="AT304" s="2" t="str">
        <f t="shared" si="77"/>
        <v/>
      </c>
      <c r="AU304" s="2" t="str">
        <f t="shared" si="78"/>
        <v/>
      </c>
      <c r="AV304" s="2" t="str">
        <f t="shared" si="79"/>
        <v/>
      </c>
      <c r="AW304" s="183" t="str">
        <f t="shared" si="74"/>
        <v>http://www.aubertrain.com/shop/img-put/prod/110/1010-02-01.jpg</v>
      </c>
      <c r="AX304" s="183" t="str">
        <f t="shared" si="80"/>
        <v>ACCESSOIRES DÉCOR,01,LASERCUT WOOD</v>
      </c>
    </row>
    <row r="305" spans="1:50" s="43" customFormat="1" ht="68" customHeight="1">
      <c r="A305" s="1">
        <v>304</v>
      </c>
      <c r="B305" s="10"/>
      <c r="C305" s="283">
        <v>110</v>
      </c>
      <c r="D305" s="282" t="s">
        <v>3499</v>
      </c>
      <c r="E305" s="282" t="s">
        <v>3510</v>
      </c>
      <c r="F305" s="171" t="str">
        <f t="shared" si="66"/>
        <v>1100102</v>
      </c>
      <c r="G305" s="171" t="str">
        <f t="shared" si="67"/>
        <v>ACCESSOIRES DÉCOR</v>
      </c>
      <c r="H305" s="171" t="str">
        <f t="shared" si="68"/>
        <v>01</v>
      </c>
      <c r="I305" s="171" t="str">
        <f t="shared" si="69"/>
        <v>LASERCUT WOOD</v>
      </c>
      <c r="J305" s="171">
        <f t="shared" si="70"/>
        <v>0</v>
      </c>
      <c r="K305" s="31">
        <f t="shared" si="71"/>
        <v>0</v>
      </c>
      <c r="L305" s="192" t="s">
        <v>3499</v>
      </c>
      <c r="M305" s="88"/>
      <c r="N305" s="88"/>
      <c r="O305" s="88"/>
      <c r="P305" s="88"/>
      <c r="Q305" s="88"/>
      <c r="R305" s="29" t="s">
        <v>503</v>
      </c>
      <c r="S305" s="21">
        <v>1</v>
      </c>
      <c r="T305" s="16" t="s">
        <v>64</v>
      </c>
      <c r="U305" s="16" t="s">
        <v>2205</v>
      </c>
      <c r="V305" s="16" t="s">
        <v>1295</v>
      </c>
      <c r="W305" s="16" t="s">
        <v>1640</v>
      </c>
      <c r="X305" s="11" t="s">
        <v>187</v>
      </c>
      <c r="Y305" s="11" t="s">
        <v>213</v>
      </c>
      <c r="Z305" s="280">
        <f t="shared" si="72"/>
        <v>4.166666666666667</v>
      </c>
      <c r="AA305" s="12">
        <v>5</v>
      </c>
      <c r="AB305" s="145">
        <v>2.57</v>
      </c>
      <c r="AC305" s="145"/>
      <c r="AD305" s="127">
        <v>4</v>
      </c>
      <c r="AE305" s="152">
        <v>1</v>
      </c>
      <c r="AF305" s="156"/>
      <c r="AG305" s="159"/>
      <c r="AH305" s="137"/>
      <c r="AI305" s="136">
        <v>1</v>
      </c>
      <c r="AJ305" s="136"/>
      <c r="AK305" s="136">
        <v>1</v>
      </c>
      <c r="AL305" s="140"/>
      <c r="AM305" s="144"/>
      <c r="AN305" s="144"/>
      <c r="AO305" s="144"/>
      <c r="AP305" s="144"/>
      <c r="AQ305" s="2" t="str">
        <f t="shared" si="73"/>
        <v>http://www.aubertrain.com/shop/img-put/prod/110/1010-03-01.jpg</v>
      </c>
      <c r="AR305" s="2" t="str">
        <f t="shared" si="75"/>
        <v/>
      </c>
      <c r="AS305" s="2" t="str">
        <f t="shared" si="76"/>
        <v/>
      </c>
      <c r="AT305" s="2" t="str">
        <f t="shared" si="77"/>
        <v/>
      </c>
      <c r="AU305" s="2" t="str">
        <f t="shared" si="78"/>
        <v/>
      </c>
      <c r="AV305" s="2" t="str">
        <f t="shared" si="79"/>
        <v/>
      </c>
      <c r="AW305" s="183" t="str">
        <f t="shared" si="74"/>
        <v>http://www.aubertrain.com/shop/img-put/prod/110/1010-03-01.jpg</v>
      </c>
      <c r="AX305" s="183" t="str">
        <f t="shared" si="80"/>
        <v>ACCESSOIRES DÉCOR,01,LASERCUT WOOD</v>
      </c>
    </row>
    <row r="306" spans="1:50" s="43" customFormat="1" ht="68" customHeight="1">
      <c r="A306" s="2">
        <v>305</v>
      </c>
      <c r="B306" s="10"/>
      <c r="C306" s="283">
        <v>110</v>
      </c>
      <c r="D306" s="282" t="s">
        <v>3499</v>
      </c>
      <c r="E306" s="282" t="s">
        <v>3510</v>
      </c>
      <c r="F306" s="171" t="str">
        <f t="shared" si="66"/>
        <v>1100102</v>
      </c>
      <c r="G306" s="171" t="str">
        <f t="shared" si="67"/>
        <v>ACCESSOIRES DÉCOR</v>
      </c>
      <c r="H306" s="171" t="str">
        <f t="shared" si="68"/>
        <v>01</v>
      </c>
      <c r="I306" s="171" t="str">
        <f t="shared" si="69"/>
        <v>LASERCUT WOOD</v>
      </c>
      <c r="J306" s="171">
        <f t="shared" si="70"/>
        <v>0</v>
      </c>
      <c r="K306" s="31">
        <f t="shared" si="71"/>
        <v>0</v>
      </c>
      <c r="L306" s="192" t="s">
        <v>3499</v>
      </c>
      <c r="M306" s="88"/>
      <c r="N306" s="88"/>
      <c r="O306" s="88"/>
      <c r="P306" s="88"/>
      <c r="Q306" s="88"/>
      <c r="R306" s="29" t="s">
        <v>504</v>
      </c>
      <c r="S306" s="21">
        <v>1</v>
      </c>
      <c r="T306" s="16" t="s">
        <v>3059</v>
      </c>
      <c r="U306" s="16" t="s">
        <v>2206</v>
      </c>
      <c r="V306" s="16" t="s">
        <v>1296</v>
      </c>
      <c r="W306" s="16" t="s">
        <v>1996</v>
      </c>
      <c r="X306" s="11" t="s">
        <v>194</v>
      </c>
      <c r="Y306" s="11" t="s">
        <v>1953</v>
      </c>
      <c r="Z306" s="280">
        <f t="shared" si="72"/>
        <v>5</v>
      </c>
      <c r="AA306" s="12">
        <v>6</v>
      </c>
      <c r="AB306" s="145">
        <v>1.5</v>
      </c>
      <c r="AC306" s="145"/>
      <c r="AD306" s="127">
        <v>13</v>
      </c>
      <c r="AE306" s="152">
        <v>1</v>
      </c>
      <c r="AF306" s="156"/>
      <c r="AG306" s="159"/>
      <c r="AH306" s="137"/>
      <c r="AI306" s="136">
        <v>1</v>
      </c>
      <c r="AJ306" s="136"/>
      <c r="AK306" s="136">
        <v>1</v>
      </c>
      <c r="AL306" s="140"/>
      <c r="AM306" s="144"/>
      <c r="AN306" s="144"/>
      <c r="AO306" s="144"/>
      <c r="AP306" s="144"/>
      <c r="AQ306" s="2" t="str">
        <f t="shared" si="73"/>
        <v>http://www.aubertrain.com/shop/img-put/prod/110/1010-04-01.jpg</v>
      </c>
      <c r="AR306" s="2" t="str">
        <f t="shared" si="75"/>
        <v/>
      </c>
      <c r="AS306" s="2" t="str">
        <f t="shared" si="76"/>
        <v/>
      </c>
      <c r="AT306" s="2" t="str">
        <f t="shared" si="77"/>
        <v/>
      </c>
      <c r="AU306" s="2" t="str">
        <f t="shared" si="78"/>
        <v/>
      </c>
      <c r="AV306" s="2" t="str">
        <f t="shared" si="79"/>
        <v/>
      </c>
      <c r="AW306" s="183" t="str">
        <f t="shared" si="74"/>
        <v>http://www.aubertrain.com/shop/img-put/prod/110/1010-04-01.jpg</v>
      </c>
      <c r="AX306" s="183" t="str">
        <f t="shared" si="80"/>
        <v>ACCESSOIRES DÉCOR,01,LASERCUT WOOD</v>
      </c>
    </row>
    <row r="307" spans="1:50" s="43" customFormat="1" ht="68" customHeight="1">
      <c r="A307" s="1">
        <v>306</v>
      </c>
      <c r="B307" s="10"/>
      <c r="C307" s="283">
        <v>110</v>
      </c>
      <c r="D307" s="282" t="s">
        <v>3499</v>
      </c>
      <c r="E307" s="282" t="s">
        <v>3510</v>
      </c>
      <c r="F307" s="171" t="str">
        <f t="shared" si="66"/>
        <v>1100102</v>
      </c>
      <c r="G307" s="171" t="str">
        <f t="shared" si="67"/>
        <v>ACCESSOIRES DÉCOR</v>
      </c>
      <c r="H307" s="171" t="str">
        <f t="shared" si="68"/>
        <v>01</v>
      </c>
      <c r="I307" s="171" t="str">
        <f t="shared" si="69"/>
        <v>LASERCUT WOOD</v>
      </c>
      <c r="J307" s="171">
        <f t="shared" si="70"/>
        <v>0</v>
      </c>
      <c r="K307" s="31">
        <f t="shared" si="71"/>
        <v>0</v>
      </c>
      <c r="L307" s="192" t="s">
        <v>3499</v>
      </c>
      <c r="M307" s="88"/>
      <c r="N307" s="88"/>
      <c r="O307" s="88"/>
      <c r="P307" s="88"/>
      <c r="Q307" s="88"/>
      <c r="R307" s="29" t="s">
        <v>505</v>
      </c>
      <c r="S307" s="21">
        <v>1</v>
      </c>
      <c r="T307" s="16" t="s">
        <v>65</v>
      </c>
      <c r="U307" s="16" t="s">
        <v>2207</v>
      </c>
      <c r="V307" s="16" t="s">
        <v>1297</v>
      </c>
      <c r="W307" s="16" t="s">
        <v>1641</v>
      </c>
      <c r="X307" s="11" t="s">
        <v>193</v>
      </c>
      <c r="Y307" s="11" t="s">
        <v>214</v>
      </c>
      <c r="Z307" s="280">
        <f t="shared" si="72"/>
        <v>3.3333333333333335</v>
      </c>
      <c r="AA307" s="12">
        <v>4</v>
      </c>
      <c r="AB307" s="145"/>
      <c r="AC307" s="145"/>
      <c r="AD307" s="127">
        <v>10</v>
      </c>
      <c r="AE307" s="152">
        <v>1</v>
      </c>
      <c r="AF307" s="156"/>
      <c r="AG307" s="159"/>
      <c r="AH307" s="137"/>
      <c r="AI307" s="136">
        <v>1</v>
      </c>
      <c r="AJ307" s="136"/>
      <c r="AK307" s="136">
        <v>1</v>
      </c>
      <c r="AL307" s="140"/>
      <c r="AM307" s="144"/>
      <c r="AN307" s="144"/>
      <c r="AO307" s="144"/>
      <c r="AP307" s="144"/>
      <c r="AQ307" s="2" t="str">
        <f t="shared" si="73"/>
        <v>http://www.aubertrain.com/shop/img-put/prod/110/1010-05-01.jpg</v>
      </c>
      <c r="AR307" s="2" t="str">
        <f t="shared" si="75"/>
        <v/>
      </c>
      <c r="AS307" s="2" t="str">
        <f t="shared" si="76"/>
        <v/>
      </c>
      <c r="AT307" s="2" t="str">
        <f t="shared" si="77"/>
        <v/>
      </c>
      <c r="AU307" s="2" t="str">
        <f t="shared" si="78"/>
        <v/>
      </c>
      <c r="AV307" s="2" t="str">
        <f t="shared" si="79"/>
        <v/>
      </c>
      <c r="AW307" s="183" t="str">
        <f t="shared" si="74"/>
        <v>http://www.aubertrain.com/shop/img-put/prod/110/1010-05-01.jpg</v>
      </c>
      <c r="AX307" s="183" t="str">
        <f t="shared" si="80"/>
        <v>ACCESSOIRES DÉCOR,01,LASERCUT WOOD</v>
      </c>
    </row>
    <row r="308" spans="1:50" s="43" customFormat="1" ht="68" customHeight="1">
      <c r="A308" s="2">
        <v>307</v>
      </c>
      <c r="B308" s="10"/>
      <c r="C308" s="283">
        <v>110</v>
      </c>
      <c r="D308" s="282" t="s">
        <v>3499</v>
      </c>
      <c r="E308" s="282" t="s">
        <v>3510</v>
      </c>
      <c r="F308" s="171" t="str">
        <f t="shared" si="66"/>
        <v>1100102</v>
      </c>
      <c r="G308" s="171" t="str">
        <f t="shared" si="67"/>
        <v>ACCESSOIRES DÉCOR</v>
      </c>
      <c r="H308" s="171" t="str">
        <f t="shared" si="68"/>
        <v>01</v>
      </c>
      <c r="I308" s="171" t="str">
        <f t="shared" si="69"/>
        <v>LASERCUT WOOD</v>
      </c>
      <c r="J308" s="171">
        <f t="shared" si="70"/>
        <v>0</v>
      </c>
      <c r="K308" s="31">
        <f t="shared" si="71"/>
        <v>0</v>
      </c>
      <c r="L308" s="192" t="s">
        <v>3499</v>
      </c>
      <c r="M308" s="192" t="s">
        <v>3510</v>
      </c>
      <c r="N308" s="88"/>
      <c r="O308" s="88"/>
      <c r="P308" s="88"/>
      <c r="Q308" s="88"/>
      <c r="R308" s="29" t="s">
        <v>506</v>
      </c>
      <c r="S308" s="21">
        <v>1</v>
      </c>
      <c r="T308" s="16" t="s">
        <v>66</v>
      </c>
      <c r="U308" s="16" t="s">
        <v>2208</v>
      </c>
      <c r="V308" s="16" t="s">
        <v>1298</v>
      </c>
      <c r="W308" s="16" t="s">
        <v>1642</v>
      </c>
      <c r="X308" s="11" t="s">
        <v>195</v>
      </c>
      <c r="Y308" s="11" t="s">
        <v>1954</v>
      </c>
      <c r="Z308" s="280">
        <f t="shared" si="72"/>
        <v>20.833333333333336</v>
      </c>
      <c r="AA308" s="12">
        <v>25</v>
      </c>
      <c r="AB308" s="145"/>
      <c r="AC308" s="145"/>
      <c r="AD308" s="127">
        <v>13</v>
      </c>
      <c r="AE308" s="152">
        <v>1</v>
      </c>
      <c r="AF308" s="156"/>
      <c r="AG308" s="159"/>
      <c r="AH308" s="137"/>
      <c r="AI308" s="136">
        <v>1</v>
      </c>
      <c r="AJ308" s="136"/>
      <c r="AK308" s="136">
        <v>1</v>
      </c>
      <c r="AL308" s="140"/>
      <c r="AM308" s="144"/>
      <c r="AN308" s="144"/>
      <c r="AO308" s="144"/>
      <c r="AP308" s="144"/>
      <c r="AQ308" s="2" t="str">
        <f t="shared" si="73"/>
        <v>http://www.aubertrain.com/shop/img-put/prod/110/1010-06-01.jpg</v>
      </c>
      <c r="AR308" s="2" t="str">
        <f t="shared" si="75"/>
        <v>,http://www.aubertrain.com/shop/img-put/prod/110/1010-06-02.jpg</v>
      </c>
      <c r="AS308" s="2" t="str">
        <f t="shared" si="76"/>
        <v/>
      </c>
      <c r="AT308" s="2" t="str">
        <f t="shared" si="77"/>
        <v/>
      </c>
      <c r="AU308" s="2" t="str">
        <f t="shared" si="78"/>
        <v/>
      </c>
      <c r="AV308" s="2" t="str">
        <f t="shared" si="79"/>
        <v/>
      </c>
      <c r="AW308" s="183" t="str">
        <f t="shared" si="74"/>
        <v>http://www.aubertrain.com/shop/img-put/prod/110/1010-06-01.jpg,http://www.aubertrain.com/shop/img-put/prod/110/1010-06-02.jpg</v>
      </c>
      <c r="AX308" s="183" t="str">
        <f t="shared" si="80"/>
        <v>ACCESSOIRES DÉCOR,01,LASERCUT WOOD</v>
      </c>
    </row>
    <row r="309" spans="1:50" s="43" customFormat="1" ht="68" customHeight="1">
      <c r="A309" s="1">
        <v>308</v>
      </c>
      <c r="B309" s="10"/>
      <c r="C309" s="283">
        <v>110</v>
      </c>
      <c r="D309" s="282" t="s">
        <v>3499</v>
      </c>
      <c r="E309" s="282" t="s">
        <v>3510</v>
      </c>
      <c r="F309" s="171" t="str">
        <f t="shared" si="66"/>
        <v>1100102</v>
      </c>
      <c r="G309" s="171" t="str">
        <f t="shared" si="67"/>
        <v>ACCESSOIRES DÉCOR</v>
      </c>
      <c r="H309" s="171" t="str">
        <f t="shared" si="68"/>
        <v>01</v>
      </c>
      <c r="I309" s="171" t="str">
        <f t="shared" si="69"/>
        <v>LASERCUT WOOD</v>
      </c>
      <c r="J309" s="171">
        <f t="shared" si="70"/>
        <v>0</v>
      </c>
      <c r="K309" s="31">
        <f t="shared" si="71"/>
        <v>0</v>
      </c>
      <c r="L309" s="192" t="s">
        <v>3499</v>
      </c>
      <c r="M309" s="88"/>
      <c r="N309" s="88"/>
      <c r="O309" s="88"/>
      <c r="P309" s="88"/>
      <c r="Q309" s="88"/>
      <c r="R309" s="29" t="s">
        <v>507</v>
      </c>
      <c r="S309" s="21">
        <v>1</v>
      </c>
      <c r="T309" s="16" t="s">
        <v>68</v>
      </c>
      <c r="U309" s="16" t="s">
        <v>2209</v>
      </c>
      <c r="V309" s="16" t="s">
        <v>1299</v>
      </c>
      <c r="W309" s="16" t="s">
        <v>1643</v>
      </c>
      <c r="X309" s="11" t="s">
        <v>191</v>
      </c>
      <c r="Y309" s="11" t="s">
        <v>1955</v>
      </c>
      <c r="Z309" s="280">
        <f t="shared" si="72"/>
        <v>4.166666666666667</v>
      </c>
      <c r="AA309" s="12">
        <v>5</v>
      </c>
      <c r="AB309" s="145"/>
      <c r="AC309" s="145"/>
      <c r="AD309" s="127">
        <v>7</v>
      </c>
      <c r="AE309" s="152">
        <v>1</v>
      </c>
      <c r="AF309" s="156"/>
      <c r="AG309" s="159"/>
      <c r="AH309" s="137"/>
      <c r="AI309" s="136">
        <v>1</v>
      </c>
      <c r="AJ309" s="136"/>
      <c r="AK309" s="136">
        <v>1</v>
      </c>
      <c r="AL309" s="140"/>
      <c r="AM309" s="144"/>
      <c r="AN309" s="144"/>
      <c r="AO309" s="144"/>
      <c r="AP309" s="144"/>
      <c r="AQ309" s="2" t="str">
        <f t="shared" si="73"/>
        <v>http://www.aubertrain.com/shop/img-put/prod/110/1010-07-01.jpg</v>
      </c>
      <c r="AR309" s="2" t="str">
        <f t="shared" si="75"/>
        <v/>
      </c>
      <c r="AS309" s="2" t="str">
        <f t="shared" si="76"/>
        <v/>
      </c>
      <c r="AT309" s="2" t="str">
        <f t="shared" si="77"/>
        <v/>
      </c>
      <c r="AU309" s="2" t="str">
        <f t="shared" si="78"/>
        <v/>
      </c>
      <c r="AV309" s="2" t="str">
        <f t="shared" si="79"/>
        <v/>
      </c>
      <c r="AW309" s="183" t="str">
        <f t="shared" si="74"/>
        <v>http://www.aubertrain.com/shop/img-put/prod/110/1010-07-01.jpg</v>
      </c>
      <c r="AX309" s="183" t="str">
        <f t="shared" si="80"/>
        <v>ACCESSOIRES DÉCOR,01,LASERCUT WOOD</v>
      </c>
    </row>
    <row r="310" spans="1:50" s="43" customFormat="1" ht="68" customHeight="1">
      <c r="A310" s="2">
        <v>309</v>
      </c>
      <c r="B310" s="10"/>
      <c r="C310" s="283">
        <v>110</v>
      </c>
      <c r="D310" s="282" t="s">
        <v>3499</v>
      </c>
      <c r="E310" s="282" t="s">
        <v>3510</v>
      </c>
      <c r="F310" s="171" t="str">
        <f t="shared" si="66"/>
        <v>1100102</v>
      </c>
      <c r="G310" s="171" t="str">
        <f t="shared" si="67"/>
        <v>ACCESSOIRES DÉCOR</v>
      </c>
      <c r="H310" s="171" t="str">
        <f t="shared" si="68"/>
        <v>01</v>
      </c>
      <c r="I310" s="171" t="str">
        <f t="shared" si="69"/>
        <v>LASERCUT WOOD</v>
      </c>
      <c r="J310" s="171">
        <f t="shared" si="70"/>
        <v>0</v>
      </c>
      <c r="K310" s="31">
        <f t="shared" si="71"/>
        <v>0</v>
      </c>
      <c r="L310" s="192" t="s">
        <v>3499</v>
      </c>
      <c r="M310" s="88"/>
      <c r="N310" s="88"/>
      <c r="O310" s="88"/>
      <c r="P310" s="88"/>
      <c r="Q310" s="88"/>
      <c r="R310" s="29" t="s">
        <v>508</v>
      </c>
      <c r="S310" s="21">
        <v>1</v>
      </c>
      <c r="T310" s="16" t="s">
        <v>69</v>
      </c>
      <c r="U310" s="16" t="s">
        <v>2210</v>
      </c>
      <c r="V310" s="16" t="s">
        <v>1300</v>
      </c>
      <c r="W310" s="16" t="s">
        <v>1644</v>
      </c>
      <c r="X310" s="11" t="s">
        <v>186</v>
      </c>
      <c r="Y310" s="11" t="s">
        <v>530</v>
      </c>
      <c r="Z310" s="280">
        <f t="shared" si="72"/>
        <v>4.166666666666667</v>
      </c>
      <c r="AA310" s="12">
        <v>5</v>
      </c>
      <c r="AB310" s="145">
        <v>2.5</v>
      </c>
      <c r="AC310" s="145"/>
      <c r="AD310" s="127">
        <v>8</v>
      </c>
      <c r="AE310" s="152">
        <v>1</v>
      </c>
      <c r="AF310" s="156"/>
      <c r="AG310" s="159"/>
      <c r="AH310" s="137"/>
      <c r="AI310" s="136">
        <v>1</v>
      </c>
      <c r="AJ310" s="136"/>
      <c r="AK310" s="136">
        <v>1</v>
      </c>
      <c r="AL310" s="140"/>
      <c r="AM310" s="144"/>
      <c r="AN310" s="144"/>
      <c r="AO310" s="144"/>
      <c r="AP310" s="144"/>
      <c r="AQ310" s="2" t="str">
        <f t="shared" si="73"/>
        <v>http://www.aubertrain.com/shop/img-put/prod/110/1010-08-01.jpg</v>
      </c>
      <c r="AR310" s="2" t="str">
        <f t="shared" si="75"/>
        <v/>
      </c>
      <c r="AS310" s="2" t="str">
        <f t="shared" si="76"/>
        <v/>
      </c>
      <c r="AT310" s="2" t="str">
        <f t="shared" si="77"/>
        <v/>
      </c>
      <c r="AU310" s="2" t="str">
        <f t="shared" si="78"/>
        <v/>
      </c>
      <c r="AV310" s="2" t="str">
        <f t="shared" si="79"/>
        <v/>
      </c>
      <c r="AW310" s="183" t="str">
        <f t="shared" si="74"/>
        <v>http://www.aubertrain.com/shop/img-put/prod/110/1010-08-01.jpg</v>
      </c>
      <c r="AX310" s="183" t="str">
        <f t="shared" si="80"/>
        <v>ACCESSOIRES DÉCOR,01,LASERCUT WOOD</v>
      </c>
    </row>
    <row r="311" spans="1:50" s="43" customFormat="1" ht="68" customHeight="1">
      <c r="A311" s="1">
        <v>310</v>
      </c>
      <c r="B311" s="10"/>
      <c r="C311" s="283">
        <v>110</v>
      </c>
      <c r="D311" s="282" t="s">
        <v>3499</v>
      </c>
      <c r="E311" s="282" t="s">
        <v>3510</v>
      </c>
      <c r="F311" s="171" t="str">
        <f t="shared" si="66"/>
        <v>1100102</v>
      </c>
      <c r="G311" s="171" t="str">
        <f t="shared" si="67"/>
        <v>ACCESSOIRES DÉCOR</v>
      </c>
      <c r="H311" s="171" t="str">
        <f t="shared" si="68"/>
        <v>01</v>
      </c>
      <c r="I311" s="171" t="str">
        <f t="shared" si="69"/>
        <v>LASERCUT WOOD</v>
      </c>
      <c r="J311" s="171">
        <f t="shared" si="70"/>
        <v>0</v>
      </c>
      <c r="K311" s="31">
        <f t="shared" si="71"/>
        <v>0</v>
      </c>
      <c r="L311" s="192" t="s">
        <v>3499</v>
      </c>
      <c r="M311" s="88"/>
      <c r="N311" s="88"/>
      <c r="O311" s="88"/>
      <c r="P311" s="88"/>
      <c r="Q311" s="88"/>
      <c r="R311" s="10" t="s">
        <v>509</v>
      </c>
      <c r="S311" s="21">
        <v>1</v>
      </c>
      <c r="T311" s="16" t="s">
        <v>70</v>
      </c>
      <c r="U311" s="16" t="s">
        <v>3048</v>
      </c>
      <c r="V311" s="16" t="s">
        <v>1301</v>
      </c>
      <c r="W311" s="16" t="s">
        <v>1645</v>
      </c>
      <c r="X311" s="11" t="s">
        <v>196</v>
      </c>
      <c r="Y311" s="11" t="s">
        <v>531</v>
      </c>
      <c r="Z311" s="280">
        <f t="shared" si="72"/>
        <v>2.5</v>
      </c>
      <c r="AA311" s="12">
        <v>3</v>
      </c>
      <c r="AB311" s="145"/>
      <c r="AC311" s="145"/>
      <c r="AD311" s="127">
        <v>11</v>
      </c>
      <c r="AE311" s="152">
        <v>1</v>
      </c>
      <c r="AF311" s="156"/>
      <c r="AG311" s="159"/>
      <c r="AH311" s="137"/>
      <c r="AI311" s="136">
        <v>1</v>
      </c>
      <c r="AJ311" s="136"/>
      <c r="AK311" s="136">
        <v>1</v>
      </c>
      <c r="AL311" s="140"/>
      <c r="AM311" s="144"/>
      <c r="AN311" s="144"/>
      <c r="AO311" s="144"/>
      <c r="AP311" s="144"/>
      <c r="AQ311" s="2" t="str">
        <f t="shared" si="73"/>
        <v>http://www.aubertrain.com/shop/img-put/prod/110/1010-09-01.jpg</v>
      </c>
      <c r="AR311" s="2" t="str">
        <f t="shared" si="75"/>
        <v/>
      </c>
      <c r="AS311" s="2" t="str">
        <f t="shared" si="76"/>
        <v/>
      </c>
      <c r="AT311" s="2" t="str">
        <f t="shared" si="77"/>
        <v/>
      </c>
      <c r="AU311" s="2" t="str">
        <f t="shared" si="78"/>
        <v/>
      </c>
      <c r="AV311" s="2" t="str">
        <f t="shared" si="79"/>
        <v/>
      </c>
      <c r="AW311" s="183" t="str">
        <f t="shared" si="74"/>
        <v>http://www.aubertrain.com/shop/img-put/prod/110/1010-09-01.jpg</v>
      </c>
      <c r="AX311" s="183" t="str">
        <f t="shared" si="80"/>
        <v>ACCESSOIRES DÉCOR,01,LASERCUT WOOD</v>
      </c>
    </row>
    <row r="312" spans="1:50" s="43" customFormat="1" ht="68" customHeight="1">
      <c r="A312" s="2">
        <v>311</v>
      </c>
      <c r="B312" s="10"/>
      <c r="C312" s="283">
        <v>110</v>
      </c>
      <c r="D312" s="282" t="s">
        <v>3499</v>
      </c>
      <c r="E312" s="282" t="s">
        <v>3510</v>
      </c>
      <c r="F312" s="171" t="str">
        <f t="shared" si="66"/>
        <v>1100102</v>
      </c>
      <c r="G312" s="171" t="str">
        <f t="shared" si="67"/>
        <v>ACCESSOIRES DÉCOR</v>
      </c>
      <c r="H312" s="171" t="str">
        <f t="shared" si="68"/>
        <v>01</v>
      </c>
      <c r="I312" s="171" t="str">
        <f t="shared" si="69"/>
        <v>LASERCUT WOOD</v>
      </c>
      <c r="J312" s="171">
        <f t="shared" si="70"/>
        <v>0</v>
      </c>
      <c r="K312" s="31">
        <f t="shared" si="71"/>
        <v>0</v>
      </c>
      <c r="L312" s="192" t="s">
        <v>3499</v>
      </c>
      <c r="M312" s="88"/>
      <c r="N312" s="88"/>
      <c r="O312" s="88"/>
      <c r="P312" s="88"/>
      <c r="Q312" s="88"/>
      <c r="R312" s="29" t="s">
        <v>510</v>
      </c>
      <c r="S312" s="21">
        <v>1</v>
      </c>
      <c r="T312" s="16" t="s">
        <v>71</v>
      </c>
      <c r="U312" s="16" t="s">
        <v>2211</v>
      </c>
      <c r="V312" s="16" t="s">
        <v>1302</v>
      </c>
      <c r="W312" s="16" t="s">
        <v>1646</v>
      </c>
      <c r="X312" s="11" t="s">
        <v>237</v>
      </c>
      <c r="Y312" s="11" t="s">
        <v>238</v>
      </c>
      <c r="Z312" s="280">
        <f t="shared" si="72"/>
        <v>2.5</v>
      </c>
      <c r="AA312" s="12">
        <v>3</v>
      </c>
      <c r="AB312" s="145">
        <v>0.93</v>
      </c>
      <c r="AC312" s="145"/>
      <c r="AD312" s="127">
        <v>10</v>
      </c>
      <c r="AE312" s="152">
        <v>1</v>
      </c>
      <c r="AF312" s="156"/>
      <c r="AG312" s="159"/>
      <c r="AH312" s="137"/>
      <c r="AI312" s="136">
        <v>1</v>
      </c>
      <c r="AJ312" s="136"/>
      <c r="AK312" s="136">
        <v>1</v>
      </c>
      <c r="AL312" s="140"/>
      <c r="AM312" s="144"/>
      <c r="AN312" s="144"/>
      <c r="AO312" s="144"/>
      <c r="AP312" s="144"/>
      <c r="AQ312" s="2" t="str">
        <f t="shared" si="73"/>
        <v>http://www.aubertrain.com/shop/img-put/prod/110/1010-10-01.jpg</v>
      </c>
      <c r="AR312" s="2" t="str">
        <f t="shared" si="75"/>
        <v/>
      </c>
      <c r="AS312" s="2" t="str">
        <f t="shared" si="76"/>
        <v/>
      </c>
      <c r="AT312" s="2" t="str">
        <f t="shared" si="77"/>
        <v/>
      </c>
      <c r="AU312" s="2" t="str">
        <f t="shared" si="78"/>
        <v/>
      </c>
      <c r="AV312" s="2" t="str">
        <f t="shared" si="79"/>
        <v/>
      </c>
      <c r="AW312" s="183" t="str">
        <f t="shared" si="74"/>
        <v>http://www.aubertrain.com/shop/img-put/prod/110/1010-10-01.jpg</v>
      </c>
      <c r="AX312" s="183" t="str">
        <f t="shared" si="80"/>
        <v>ACCESSOIRES DÉCOR,01,LASERCUT WOOD</v>
      </c>
    </row>
    <row r="313" spans="1:50" s="43" customFormat="1" ht="68" customHeight="1">
      <c r="A313" s="1">
        <v>312</v>
      </c>
      <c r="B313" s="10"/>
      <c r="C313" s="283">
        <v>110</v>
      </c>
      <c r="D313" s="282" t="s">
        <v>3499</v>
      </c>
      <c r="E313" s="282" t="s">
        <v>3510</v>
      </c>
      <c r="F313" s="171" t="str">
        <f t="shared" si="66"/>
        <v>1100102</v>
      </c>
      <c r="G313" s="171" t="str">
        <f t="shared" si="67"/>
        <v>ACCESSOIRES DÉCOR</v>
      </c>
      <c r="H313" s="171" t="str">
        <f t="shared" si="68"/>
        <v>01</v>
      </c>
      <c r="I313" s="171" t="str">
        <f t="shared" si="69"/>
        <v>LASERCUT WOOD</v>
      </c>
      <c r="J313" s="171">
        <f t="shared" si="70"/>
        <v>0</v>
      </c>
      <c r="K313" s="31">
        <f t="shared" si="71"/>
        <v>0</v>
      </c>
      <c r="L313" s="192" t="s">
        <v>3499</v>
      </c>
      <c r="M313" s="88"/>
      <c r="N313" s="88"/>
      <c r="O313" s="88"/>
      <c r="P313" s="88"/>
      <c r="Q313" s="88"/>
      <c r="R313" s="29" t="s">
        <v>511</v>
      </c>
      <c r="S313" s="21">
        <v>1</v>
      </c>
      <c r="T313" s="16" t="s">
        <v>1844</v>
      </c>
      <c r="U313" s="16" t="s">
        <v>2212</v>
      </c>
      <c r="V313" s="16" t="s">
        <v>2045</v>
      </c>
      <c r="W313" s="16" t="s">
        <v>1997</v>
      </c>
      <c r="X313" s="11" t="s">
        <v>1809</v>
      </c>
      <c r="Y313" s="11" t="s">
        <v>532</v>
      </c>
      <c r="Z313" s="280">
        <f t="shared" si="72"/>
        <v>2.5</v>
      </c>
      <c r="AA313" s="12">
        <v>3</v>
      </c>
      <c r="AB313" s="145"/>
      <c r="AC313" s="145"/>
      <c r="AD313" s="127">
        <v>9</v>
      </c>
      <c r="AE313" s="152">
        <v>1</v>
      </c>
      <c r="AF313" s="156"/>
      <c r="AG313" s="159"/>
      <c r="AH313" s="137"/>
      <c r="AI313" s="136">
        <v>1</v>
      </c>
      <c r="AJ313" s="136"/>
      <c r="AK313" s="136">
        <v>1</v>
      </c>
      <c r="AL313" s="140"/>
      <c r="AM313" s="144"/>
      <c r="AN313" s="144"/>
      <c r="AO313" s="144"/>
      <c r="AP313" s="144"/>
      <c r="AQ313" s="2" t="str">
        <f t="shared" si="73"/>
        <v>http://www.aubertrain.com/shop/img-put/prod/110/1010-11-01.jpg</v>
      </c>
      <c r="AR313" s="2" t="str">
        <f t="shared" si="75"/>
        <v/>
      </c>
      <c r="AS313" s="2" t="str">
        <f t="shared" si="76"/>
        <v/>
      </c>
      <c r="AT313" s="2" t="str">
        <f t="shared" si="77"/>
        <v/>
      </c>
      <c r="AU313" s="2" t="str">
        <f t="shared" si="78"/>
        <v/>
      </c>
      <c r="AV313" s="2" t="str">
        <f t="shared" si="79"/>
        <v/>
      </c>
      <c r="AW313" s="183" t="str">
        <f t="shared" si="74"/>
        <v>http://www.aubertrain.com/shop/img-put/prod/110/1010-11-01.jpg</v>
      </c>
      <c r="AX313" s="183" t="str">
        <f t="shared" si="80"/>
        <v>ACCESSOIRES DÉCOR,01,LASERCUT WOOD</v>
      </c>
    </row>
    <row r="314" spans="1:50" s="43" customFormat="1" ht="68" customHeight="1">
      <c r="A314" s="2">
        <v>313</v>
      </c>
      <c r="B314" s="10"/>
      <c r="C314" s="283">
        <v>110</v>
      </c>
      <c r="D314" s="282" t="s">
        <v>3499</v>
      </c>
      <c r="E314" s="282" t="s">
        <v>3510</v>
      </c>
      <c r="F314" s="171" t="str">
        <f t="shared" si="66"/>
        <v>1100102</v>
      </c>
      <c r="G314" s="171" t="str">
        <f t="shared" si="67"/>
        <v>ACCESSOIRES DÉCOR</v>
      </c>
      <c r="H314" s="171" t="str">
        <f t="shared" si="68"/>
        <v>01</v>
      </c>
      <c r="I314" s="171" t="str">
        <f t="shared" si="69"/>
        <v>LASERCUT WOOD</v>
      </c>
      <c r="J314" s="171">
        <f t="shared" si="70"/>
        <v>0</v>
      </c>
      <c r="K314" s="31">
        <f t="shared" si="71"/>
        <v>0</v>
      </c>
      <c r="L314" s="192" t="s">
        <v>3499</v>
      </c>
      <c r="M314" s="88"/>
      <c r="N314" s="88"/>
      <c r="O314" s="88"/>
      <c r="P314" s="88"/>
      <c r="Q314" s="88"/>
      <c r="R314" s="29" t="s">
        <v>512</v>
      </c>
      <c r="S314" s="21">
        <v>1</v>
      </c>
      <c r="T314" s="16" t="s">
        <v>1845</v>
      </c>
      <c r="U314" s="16" t="s">
        <v>2213</v>
      </c>
      <c r="V314" s="16" t="s">
        <v>2046</v>
      </c>
      <c r="W314" s="16" t="s">
        <v>1647</v>
      </c>
      <c r="X314" s="11" t="s">
        <v>1810</v>
      </c>
      <c r="Y314" s="11" t="s">
        <v>245</v>
      </c>
      <c r="Z314" s="280">
        <f t="shared" si="72"/>
        <v>2.5</v>
      </c>
      <c r="AA314" s="12">
        <v>3</v>
      </c>
      <c r="AB314" s="145"/>
      <c r="AC314" s="145"/>
      <c r="AD314" s="127">
        <v>7</v>
      </c>
      <c r="AE314" s="152">
        <v>1</v>
      </c>
      <c r="AF314" s="156"/>
      <c r="AG314" s="159"/>
      <c r="AH314" s="137"/>
      <c r="AI314" s="136">
        <v>1</v>
      </c>
      <c r="AJ314" s="136"/>
      <c r="AK314" s="136">
        <v>1</v>
      </c>
      <c r="AL314" s="140"/>
      <c r="AM314" s="144"/>
      <c r="AN314" s="144"/>
      <c r="AO314" s="144"/>
      <c r="AP314" s="144"/>
      <c r="AQ314" s="2" t="str">
        <f t="shared" si="73"/>
        <v>http://www.aubertrain.com/shop/img-put/prod/110/1010-12-01.jpg</v>
      </c>
      <c r="AR314" s="2" t="str">
        <f t="shared" si="75"/>
        <v/>
      </c>
      <c r="AS314" s="2" t="str">
        <f t="shared" si="76"/>
        <v/>
      </c>
      <c r="AT314" s="2" t="str">
        <f t="shared" si="77"/>
        <v/>
      </c>
      <c r="AU314" s="2" t="str">
        <f t="shared" si="78"/>
        <v/>
      </c>
      <c r="AV314" s="2" t="str">
        <f t="shared" si="79"/>
        <v/>
      </c>
      <c r="AW314" s="183" t="str">
        <f t="shared" si="74"/>
        <v>http://www.aubertrain.com/shop/img-put/prod/110/1010-12-01.jpg</v>
      </c>
      <c r="AX314" s="183" t="str">
        <f t="shared" si="80"/>
        <v>ACCESSOIRES DÉCOR,01,LASERCUT WOOD</v>
      </c>
    </row>
    <row r="315" spans="1:50" s="43" customFormat="1" ht="68" customHeight="1">
      <c r="A315" s="1">
        <v>314</v>
      </c>
      <c r="B315" s="10"/>
      <c r="C315" s="283">
        <v>110</v>
      </c>
      <c r="D315" s="282" t="s">
        <v>3499</v>
      </c>
      <c r="E315" s="282" t="s">
        <v>3510</v>
      </c>
      <c r="F315" s="171" t="str">
        <f t="shared" si="66"/>
        <v>1100102</v>
      </c>
      <c r="G315" s="171" t="str">
        <f t="shared" si="67"/>
        <v>ACCESSOIRES DÉCOR</v>
      </c>
      <c r="H315" s="171" t="str">
        <f t="shared" si="68"/>
        <v>01</v>
      </c>
      <c r="I315" s="171" t="str">
        <f t="shared" si="69"/>
        <v>LASERCUT WOOD</v>
      </c>
      <c r="J315" s="171">
        <f t="shared" si="70"/>
        <v>0</v>
      </c>
      <c r="K315" s="31">
        <f t="shared" si="71"/>
        <v>0</v>
      </c>
      <c r="L315" s="192" t="s">
        <v>3499</v>
      </c>
      <c r="M315" s="88"/>
      <c r="N315" s="88"/>
      <c r="O315" s="88"/>
      <c r="P315" s="88"/>
      <c r="Q315" s="88"/>
      <c r="R315" s="29" t="s">
        <v>513</v>
      </c>
      <c r="S315" s="21">
        <v>1</v>
      </c>
      <c r="T315" s="16" t="s">
        <v>72</v>
      </c>
      <c r="U315" s="16" t="s">
        <v>2214</v>
      </c>
      <c r="V315" s="16" t="s">
        <v>1303</v>
      </c>
      <c r="W315" s="16" t="s">
        <v>1648</v>
      </c>
      <c r="X315" s="11" t="s">
        <v>189</v>
      </c>
      <c r="Y315" s="11" t="s">
        <v>533</v>
      </c>
      <c r="Z315" s="280">
        <f t="shared" si="72"/>
        <v>6.666666666666667</v>
      </c>
      <c r="AA315" s="12">
        <v>8</v>
      </c>
      <c r="AB315" s="145"/>
      <c r="AC315" s="145"/>
      <c r="AD315" s="127">
        <v>6</v>
      </c>
      <c r="AE315" s="152">
        <v>1</v>
      </c>
      <c r="AF315" s="156"/>
      <c r="AG315" s="159"/>
      <c r="AH315" s="137"/>
      <c r="AI315" s="136">
        <v>1</v>
      </c>
      <c r="AJ315" s="136"/>
      <c r="AK315" s="136">
        <v>1</v>
      </c>
      <c r="AL315" s="140"/>
      <c r="AM315" s="144"/>
      <c r="AN315" s="144"/>
      <c r="AO315" s="144"/>
      <c r="AP315" s="144"/>
      <c r="AQ315" s="2" t="str">
        <f t="shared" si="73"/>
        <v>http://www.aubertrain.com/shop/img-put/prod/110/1010-13-01.jpg</v>
      </c>
      <c r="AR315" s="2" t="str">
        <f t="shared" si="75"/>
        <v/>
      </c>
      <c r="AS315" s="2" t="str">
        <f t="shared" si="76"/>
        <v/>
      </c>
      <c r="AT315" s="2" t="str">
        <f t="shared" si="77"/>
        <v/>
      </c>
      <c r="AU315" s="2" t="str">
        <f t="shared" si="78"/>
        <v/>
      </c>
      <c r="AV315" s="2" t="str">
        <f t="shared" si="79"/>
        <v/>
      </c>
      <c r="AW315" s="183" t="str">
        <f t="shared" si="74"/>
        <v>http://www.aubertrain.com/shop/img-put/prod/110/1010-13-01.jpg</v>
      </c>
      <c r="AX315" s="183" t="str">
        <f t="shared" si="80"/>
        <v>ACCESSOIRES DÉCOR,01,LASERCUT WOOD</v>
      </c>
    </row>
    <row r="316" spans="1:50" s="43" customFormat="1" ht="68" customHeight="1">
      <c r="A316" s="2">
        <v>315</v>
      </c>
      <c r="B316" s="10"/>
      <c r="C316" s="283">
        <v>110</v>
      </c>
      <c r="D316" s="282" t="s">
        <v>3499</v>
      </c>
      <c r="E316" s="282" t="s">
        <v>3510</v>
      </c>
      <c r="F316" s="171" t="str">
        <f t="shared" si="66"/>
        <v>1100102</v>
      </c>
      <c r="G316" s="171" t="str">
        <f t="shared" si="67"/>
        <v>ACCESSOIRES DÉCOR</v>
      </c>
      <c r="H316" s="171" t="str">
        <f t="shared" si="68"/>
        <v>01</v>
      </c>
      <c r="I316" s="171" t="str">
        <f t="shared" si="69"/>
        <v>LASERCUT WOOD</v>
      </c>
      <c r="J316" s="171">
        <f t="shared" si="70"/>
        <v>0</v>
      </c>
      <c r="K316" s="31">
        <f t="shared" si="71"/>
        <v>0</v>
      </c>
      <c r="L316" s="192" t="s">
        <v>3499</v>
      </c>
      <c r="M316" s="88"/>
      <c r="N316" s="88"/>
      <c r="O316" s="88"/>
      <c r="P316" s="88"/>
      <c r="Q316" s="88"/>
      <c r="R316" s="29" t="s">
        <v>514</v>
      </c>
      <c r="S316" s="21">
        <v>1</v>
      </c>
      <c r="T316" s="16" t="s">
        <v>73</v>
      </c>
      <c r="U316" s="16" t="s">
        <v>2215</v>
      </c>
      <c r="V316" s="16" t="s">
        <v>1304</v>
      </c>
      <c r="W316" s="16" t="s">
        <v>1649</v>
      </c>
      <c r="X316" s="11" t="s">
        <v>243</v>
      </c>
      <c r="Y316" s="11" t="s">
        <v>244</v>
      </c>
      <c r="Z316" s="280">
        <f t="shared" si="72"/>
        <v>1.6666666666666667</v>
      </c>
      <c r="AA316" s="12">
        <v>2</v>
      </c>
      <c r="AB316" s="145"/>
      <c r="AC316" s="145"/>
      <c r="AD316" s="127">
        <v>9</v>
      </c>
      <c r="AE316" s="152">
        <v>1</v>
      </c>
      <c r="AF316" s="156"/>
      <c r="AG316" s="159"/>
      <c r="AH316" s="137"/>
      <c r="AI316" s="136">
        <v>1</v>
      </c>
      <c r="AJ316" s="136"/>
      <c r="AK316" s="136">
        <v>1</v>
      </c>
      <c r="AL316" s="140"/>
      <c r="AM316" s="144"/>
      <c r="AN316" s="144"/>
      <c r="AO316" s="144"/>
      <c r="AP316" s="144"/>
      <c r="AQ316" s="2" t="str">
        <f t="shared" si="73"/>
        <v>http://www.aubertrain.com/shop/img-put/prod/110/1010-14-01.jpg</v>
      </c>
      <c r="AR316" s="2" t="str">
        <f t="shared" si="75"/>
        <v/>
      </c>
      <c r="AS316" s="2" t="str">
        <f t="shared" si="76"/>
        <v/>
      </c>
      <c r="AT316" s="2" t="str">
        <f t="shared" si="77"/>
        <v/>
      </c>
      <c r="AU316" s="2" t="str">
        <f t="shared" si="78"/>
        <v/>
      </c>
      <c r="AV316" s="2" t="str">
        <f t="shared" si="79"/>
        <v/>
      </c>
      <c r="AW316" s="183" t="str">
        <f t="shared" si="74"/>
        <v>http://www.aubertrain.com/shop/img-put/prod/110/1010-14-01.jpg</v>
      </c>
      <c r="AX316" s="183" t="str">
        <f t="shared" si="80"/>
        <v>ACCESSOIRES DÉCOR,01,LASERCUT WOOD</v>
      </c>
    </row>
    <row r="317" spans="1:50" s="43" customFormat="1" ht="68" customHeight="1">
      <c r="A317" s="1">
        <v>316</v>
      </c>
      <c r="B317" s="10"/>
      <c r="C317" s="283">
        <v>110</v>
      </c>
      <c r="D317" s="282" t="s">
        <v>3499</v>
      </c>
      <c r="E317" s="282" t="s">
        <v>3510</v>
      </c>
      <c r="F317" s="171" t="str">
        <f t="shared" si="66"/>
        <v>1100102</v>
      </c>
      <c r="G317" s="171" t="str">
        <f t="shared" si="67"/>
        <v>ACCESSOIRES DÉCOR</v>
      </c>
      <c r="H317" s="171" t="str">
        <f t="shared" si="68"/>
        <v>01</v>
      </c>
      <c r="I317" s="171" t="str">
        <f t="shared" si="69"/>
        <v>LASERCUT WOOD</v>
      </c>
      <c r="J317" s="171">
        <f t="shared" si="70"/>
        <v>0</v>
      </c>
      <c r="K317" s="31">
        <f t="shared" si="71"/>
        <v>0</v>
      </c>
      <c r="L317" s="192" t="s">
        <v>3499</v>
      </c>
      <c r="M317" s="88"/>
      <c r="N317" s="88"/>
      <c r="O317" s="88"/>
      <c r="P317" s="88"/>
      <c r="Q317" s="88"/>
      <c r="R317" s="29" t="s">
        <v>520</v>
      </c>
      <c r="S317" s="21">
        <v>1</v>
      </c>
      <c r="T317" s="16" t="s">
        <v>2924</v>
      </c>
      <c r="U317" s="16" t="s">
        <v>3049</v>
      </c>
      <c r="V317" s="16" t="s">
        <v>1305</v>
      </c>
      <c r="W317" s="16" t="s">
        <v>1650</v>
      </c>
      <c r="X317" s="11" t="s">
        <v>2922</v>
      </c>
      <c r="Y317" s="11" t="s">
        <v>2923</v>
      </c>
      <c r="Z317" s="280">
        <f t="shared" si="72"/>
        <v>2.5</v>
      </c>
      <c r="AA317" s="12">
        <v>3</v>
      </c>
      <c r="AB317" s="145"/>
      <c r="AC317" s="145"/>
      <c r="AD317" s="127">
        <v>5</v>
      </c>
      <c r="AE317" s="152">
        <v>1</v>
      </c>
      <c r="AF317" s="156"/>
      <c r="AG317" s="159"/>
      <c r="AH317" s="137"/>
      <c r="AI317" s="136">
        <v>1</v>
      </c>
      <c r="AJ317" s="136"/>
      <c r="AK317" s="136">
        <v>1</v>
      </c>
      <c r="AL317" s="140"/>
      <c r="AM317" s="144"/>
      <c r="AN317" s="144"/>
      <c r="AO317" s="144"/>
      <c r="AP317" s="144"/>
      <c r="AQ317" s="2" t="str">
        <f t="shared" si="73"/>
        <v>http://www.aubertrain.com/shop/img-put/prod/110/1010-15-01.jpg</v>
      </c>
      <c r="AR317" s="2" t="str">
        <f t="shared" si="75"/>
        <v/>
      </c>
      <c r="AS317" s="2" t="str">
        <f t="shared" si="76"/>
        <v/>
      </c>
      <c r="AT317" s="2" t="str">
        <f t="shared" si="77"/>
        <v/>
      </c>
      <c r="AU317" s="2" t="str">
        <f t="shared" si="78"/>
        <v/>
      </c>
      <c r="AV317" s="2" t="str">
        <f t="shared" si="79"/>
        <v/>
      </c>
      <c r="AW317" s="183" t="str">
        <f t="shared" si="74"/>
        <v>http://www.aubertrain.com/shop/img-put/prod/110/1010-15-01.jpg</v>
      </c>
      <c r="AX317" s="183" t="str">
        <f t="shared" si="80"/>
        <v>ACCESSOIRES DÉCOR,01,LASERCUT WOOD</v>
      </c>
    </row>
    <row r="318" spans="1:50" s="43" customFormat="1" ht="68" customHeight="1">
      <c r="A318" s="2">
        <v>317</v>
      </c>
      <c r="B318" s="10"/>
      <c r="C318" s="283">
        <v>110</v>
      </c>
      <c r="D318" s="282" t="s">
        <v>3499</v>
      </c>
      <c r="E318" s="282" t="s">
        <v>3510</v>
      </c>
      <c r="F318" s="171" t="str">
        <f t="shared" si="66"/>
        <v>1100102</v>
      </c>
      <c r="G318" s="171" t="str">
        <f t="shared" si="67"/>
        <v>ACCESSOIRES DÉCOR</v>
      </c>
      <c r="H318" s="171" t="str">
        <f t="shared" si="68"/>
        <v>01</v>
      </c>
      <c r="I318" s="171" t="str">
        <f t="shared" si="69"/>
        <v>LASERCUT WOOD</v>
      </c>
      <c r="J318" s="171">
        <f t="shared" si="70"/>
        <v>0</v>
      </c>
      <c r="K318" s="31">
        <f t="shared" si="71"/>
        <v>0</v>
      </c>
      <c r="L318" s="192" t="s">
        <v>3499</v>
      </c>
      <c r="M318" s="192" t="s">
        <v>3510</v>
      </c>
      <c r="N318" s="88"/>
      <c r="O318" s="88"/>
      <c r="P318" s="88"/>
      <c r="Q318" s="88"/>
      <c r="R318" s="29" t="s">
        <v>522</v>
      </c>
      <c r="S318" s="21">
        <v>1</v>
      </c>
      <c r="T318" s="16" t="s">
        <v>77</v>
      </c>
      <c r="U318" s="16" t="s">
        <v>2216</v>
      </c>
      <c r="V318" s="16" t="s">
        <v>1306</v>
      </c>
      <c r="W318" s="16" t="s">
        <v>1651</v>
      </c>
      <c r="X318" s="11" t="s">
        <v>242</v>
      </c>
      <c r="Y318" s="11" t="s">
        <v>240</v>
      </c>
      <c r="Z318" s="280">
        <f t="shared" si="72"/>
        <v>4.166666666666667</v>
      </c>
      <c r="AA318" s="12">
        <v>5</v>
      </c>
      <c r="AB318" s="145">
        <v>2.14</v>
      </c>
      <c r="AC318" s="145"/>
      <c r="AD318" s="127">
        <v>1</v>
      </c>
      <c r="AE318" s="152">
        <v>1</v>
      </c>
      <c r="AF318" s="156"/>
      <c r="AG318" s="159"/>
      <c r="AH318" s="137"/>
      <c r="AI318" s="136">
        <v>1</v>
      </c>
      <c r="AJ318" s="136"/>
      <c r="AK318" s="136">
        <v>1</v>
      </c>
      <c r="AL318" s="140"/>
      <c r="AM318" s="144"/>
      <c r="AN318" s="144"/>
      <c r="AO318" s="144"/>
      <c r="AP318" s="144"/>
      <c r="AQ318" s="2" t="str">
        <f t="shared" si="73"/>
        <v>http://www.aubertrain.com/shop/img-put/prod/110/1010-16-01.jpg</v>
      </c>
      <c r="AR318" s="2" t="str">
        <f t="shared" si="75"/>
        <v>,http://www.aubertrain.com/shop/img-put/prod/110/1010-16-02.jpg</v>
      </c>
      <c r="AS318" s="2" t="str">
        <f t="shared" si="76"/>
        <v/>
      </c>
      <c r="AT318" s="2" t="str">
        <f t="shared" si="77"/>
        <v/>
      </c>
      <c r="AU318" s="2" t="str">
        <f t="shared" si="78"/>
        <v/>
      </c>
      <c r="AV318" s="2" t="str">
        <f t="shared" si="79"/>
        <v/>
      </c>
      <c r="AW318" s="183" t="str">
        <f t="shared" si="74"/>
        <v>http://www.aubertrain.com/shop/img-put/prod/110/1010-16-01.jpg,http://www.aubertrain.com/shop/img-put/prod/110/1010-16-02.jpg</v>
      </c>
      <c r="AX318" s="183" t="str">
        <f t="shared" si="80"/>
        <v>ACCESSOIRES DÉCOR,01,LASERCUT WOOD</v>
      </c>
    </row>
    <row r="319" spans="1:50" s="43" customFormat="1" ht="68" customHeight="1">
      <c r="A319" s="1">
        <v>318</v>
      </c>
      <c r="B319" s="10"/>
      <c r="C319" s="283">
        <v>110</v>
      </c>
      <c r="D319" s="282" t="s">
        <v>3499</v>
      </c>
      <c r="E319" s="282" t="s">
        <v>3510</v>
      </c>
      <c r="F319" s="171" t="str">
        <f t="shared" si="66"/>
        <v>1100102</v>
      </c>
      <c r="G319" s="171" t="str">
        <f t="shared" si="67"/>
        <v>ACCESSOIRES DÉCOR</v>
      </c>
      <c r="H319" s="171" t="str">
        <f t="shared" si="68"/>
        <v>01</v>
      </c>
      <c r="I319" s="171" t="str">
        <f t="shared" si="69"/>
        <v>LASERCUT WOOD</v>
      </c>
      <c r="J319" s="171">
        <f t="shared" si="70"/>
        <v>0</v>
      </c>
      <c r="K319" s="31">
        <f t="shared" si="71"/>
        <v>0</v>
      </c>
      <c r="L319" s="192" t="s">
        <v>3499</v>
      </c>
      <c r="M319" s="88"/>
      <c r="N319" s="88"/>
      <c r="O319" s="88"/>
      <c r="P319" s="88"/>
      <c r="Q319" s="88"/>
      <c r="R319" s="29" t="s">
        <v>769</v>
      </c>
      <c r="S319" s="21">
        <v>1</v>
      </c>
      <c r="T319" s="16" t="s">
        <v>1846</v>
      </c>
      <c r="U319" s="16" t="s">
        <v>2217</v>
      </c>
      <c r="V319" s="16" t="s">
        <v>2047</v>
      </c>
      <c r="W319" s="16" t="s">
        <v>1998</v>
      </c>
      <c r="X319" s="11" t="s">
        <v>1811</v>
      </c>
      <c r="Y319" s="11" t="s">
        <v>1956</v>
      </c>
      <c r="Z319" s="280">
        <f t="shared" si="72"/>
        <v>3.3333333333333335</v>
      </c>
      <c r="AA319" s="12">
        <v>4</v>
      </c>
      <c r="AB319" s="145"/>
      <c r="AC319" s="145"/>
      <c r="AD319" s="127">
        <v>8</v>
      </c>
      <c r="AE319" s="152">
        <v>1</v>
      </c>
      <c r="AF319" s="156"/>
      <c r="AG319" s="159"/>
      <c r="AH319" s="137"/>
      <c r="AI319" s="136">
        <v>1</v>
      </c>
      <c r="AJ319" s="136"/>
      <c r="AK319" s="136">
        <v>1</v>
      </c>
      <c r="AL319" s="140"/>
      <c r="AM319" s="144"/>
      <c r="AN319" s="144"/>
      <c r="AO319" s="144"/>
      <c r="AP319" s="144"/>
      <c r="AQ319" s="2" t="str">
        <f t="shared" si="73"/>
        <v>http://www.aubertrain.com/shop/img-put/prod/110/1010-17-01.jpg</v>
      </c>
      <c r="AR319" s="2" t="str">
        <f t="shared" si="75"/>
        <v/>
      </c>
      <c r="AS319" s="2" t="str">
        <f t="shared" si="76"/>
        <v/>
      </c>
      <c r="AT319" s="2" t="str">
        <f t="shared" si="77"/>
        <v/>
      </c>
      <c r="AU319" s="2" t="str">
        <f t="shared" si="78"/>
        <v/>
      </c>
      <c r="AV319" s="2" t="str">
        <f t="shared" si="79"/>
        <v/>
      </c>
      <c r="AW319" s="183" t="str">
        <f t="shared" si="74"/>
        <v>http://www.aubertrain.com/shop/img-put/prod/110/1010-17-01.jpg</v>
      </c>
      <c r="AX319" s="183" t="str">
        <f t="shared" si="80"/>
        <v>ACCESSOIRES DÉCOR,01,LASERCUT WOOD</v>
      </c>
    </row>
    <row r="320" spans="1:50" s="43" customFormat="1" ht="68" customHeight="1">
      <c r="A320" s="2">
        <v>319</v>
      </c>
      <c r="B320" s="10"/>
      <c r="C320" s="283">
        <v>110</v>
      </c>
      <c r="D320" s="282" t="s">
        <v>3499</v>
      </c>
      <c r="E320" s="282" t="s">
        <v>3510</v>
      </c>
      <c r="F320" s="171" t="str">
        <f t="shared" si="66"/>
        <v>1100102</v>
      </c>
      <c r="G320" s="171" t="str">
        <f t="shared" si="67"/>
        <v>ACCESSOIRES DÉCOR</v>
      </c>
      <c r="H320" s="171" t="str">
        <f t="shared" si="68"/>
        <v>01</v>
      </c>
      <c r="I320" s="171" t="str">
        <f t="shared" si="69"/>
        <v>LASERCUT WOOD</v>
      </c>
      <c r="J320" s="171">
        <f t="shared" si="70"/>
        <v>0</v>
      </c>
      <c r="K320" s="31">
        <f t="shared" si="71"/>
        <v>0</v>
      </c>
      <c r="L320" s="192" t="s">
        <v>3499</v>
      </c>
      <c r="M320" s="88"/>
      <c r="N320" s="88"/>
      <c r="O320" s="88"/>
      <c r="P320" s="88"/>
      <c r="Q320" s="88"/>
      <c r="R320" s="29" t="s">
        <v>2832</v>
      </c>
      <c r="S320" s="21">
        <v>1</v>
      </c>
      <c r="T320" s="16" t="s">
        <v>2866</v>
      </c>
      <c r="U320" s="16" t="s">
        <v>2867</v>
      </c>
      <c r="V320" s="16" t="s">
        <v>3000</v>
      </c>
      <c r="W320" s="16" t="s">
        <v>3050</v>
      </c>
      <c r="X320" s="11" t="s">
        <v>2957</v>
      </c>
      <c r="Y320" s="11" t="s">
        <v>2868</v>
      </c>
      <c r="Z320" s="280">
        <f t="shared" si="72"/>
        <v>10</v>
      </c>
      <c r="AA320" s="12">
        <v>12</v>
      </c>
      <c r="AB320" s="145">
        <v>2.57</v>
      </c>
      <c r="AC320" s="145"/>
      <c r="AD320" s="127">
        <v>20</v>
      </c>
      <c r="AE320" s="152">
        <v>1</v>
      </c>
      <c r="AF320" s="156"/>
      <c r="AG320" s="159"/>
      <c r="AH320" s="137"/>
      <c r="AI320" s="136">
        <v>1</v>
      </c>
      <c r="AJ320" s="136"/>
      <c r="AK320" s="136">
        <v>1</v>
      </c>
      <c r="AL320" s="140"/>
      <c r="AM320" s="144"/>
      <c r="AN320" s="144"/>
      <c r="AO320" s="144"/>
      <c r="AP320" s="144"/>
      <c r="AQ320" s="2" t="str">
        <f t="shared" si="73"/>
        <v>http://www.aubertrain.com/shop/img-put/prod/110/1010-18-01.jpg</v>
      </c>
      <c r="AR320" s="2" t="str">
        <f t="shared" si="75"/>
        <v/>
      </c>
      <c r="AS320" s="2" t="str">
        <f t="shared" si="76"/>
        <v/>
      </c>
      <c r="AT320" s="2" t="str">
        <f t="shared" si="77"/>
        <v/>
      </c>
      <c r="AU320" s="2" t="str">
        <f t="shared" si="78"/>
        <v/>
      </c>
      <c r="AV320" s="2" t="str">
        <f t="shared" si="79"/>
        <v/>
      </c>
      <c r="AW320" s="183" t="str">
        <f t="shared" si="74"/>
        <v>http://www.aubertrain.com/shop/img-put/prod/110/1010-18-01.jpg</v>
      </c>
      <c r="AX320" s="183" t="str">
        <f t="shared" si="80"/>
        <v>ACCESSOIRES DÉCOR,01,LASERCUT WOOD</v>
      </c>
    </row>
    <row r="321" spans="1:50" s="43" customFormat="1" ht="68" customHeight="1">
      <c r="A321" s="1">
        <v>320</v>
      </c>
      <c r="B321" s="10"/>
      <c r="C321" s="283">
        <v>110</v>
      </c>
      <c r="D321" s="282" t="s">
        <v>3499</v>
      </c>
      <c r="E321" s="282" t="s">
        <v>3510</v>
      </c>
      <c r="F321" s="171" t="str">
        <f t="shared" si="66"/>
        <v>1100102</v>
      </c>
      <c r="G321" s="171" t="str">
        <f t="shared" si="67"/>
        <v>ACCESSOIRES DÉCOR</v>
      </c>
      <c r="H321" s="171" t="str">
        <f t="shared" si="68"/>
        <v>01</v>
      </c>
      <c r="I321" s="171" t="str">
        <f t="shared" si="69"/>
        <v>LASERCUT WOOD</v>
      </c>
      <c r="J321" s="171">
        <f t="shared" si="70"/>
        <v>0</v>
      </c>
      <c r="K321" s="31">
        <f t="shared" si="71"/>
        <v>0</v>
      </c>
      <c r="L321" s="192" t="s">
        <v>3499</v>
      </c>
      <c r="M321" s="88"/>
      <c r="N321" s="88"/>
      <c r="O321" s="88"/>
      <c r="P321" s="88"/>
      <c r="Q321" s="88"/>
      <c r="R321" s="29" t="s">
        <v>2869</v>
      </c>
      <c r="S321" s="21">
        <v>1</v>
      </c>
      <c r="T321" s="16" t="s">
        <v>2989</v>
      </c>
      <c r="U321" s="16" t="s">
        <v>2969</v>
      </c>
      <c r="V321" s="16" t="s">
        <v>2996</v>
      </c>
      <c r="W321" s="16" t="s">
        <v>2877</v>
      </c>
      <c r="X321" s="11" t="s">
        <v>2925</v>
      </c>
      <c r="Y321" s="11" t="s">
        <v>2932</v>
      </c>
      <c r="Z321" s="280">
        <f t="shared" si="72"/>
        <v>4.166666666666667</v>
      </c>
      <c r="AA321" s="12">
        <v>5</v>
      </c>
      <c r="AB321" s="145">
        <v>2.29</v>
      </c>
      <c r="AC321" s="145"/>
      <c r="AD321" s="127">
        <v>10</v>
      </c>
      <c r="AE321" s="152">
        <v>1</v>
      </c>
      <c r="AF321" s="156"/>
      <c r="AG321" s="159"/>
      <c r="AH321" s="137"/>
      <c r="AI321" s="136">
        <v>1</v>
      </c>
      <c r="AJ321" s="136"/>
      <c r="AK321" s="136">
        <v>1</v>
      </c>
      <c r="AL321" s="140"/>
      <c r="AM321" s="144"/>
      <c r="AN321" s="144"/>
      <c r="AO321" s="144"/>
      <c r="AP321" s="144"/>
      <c r="AQ321" s="2" t="str">
        <f t="shared" si="73"/>
        <v>http://www.aubertrain.com/shop/img-put/prod/110/1010-19-01.jpg</v>
      </c>
      <c r="AR321" s="2" t="str">
        <f t="shared" si="75"/>
        <v/>
      </c>
      <c r="AS321" s="2" t="str">
        <f t="shared" si="76"/>
        <v/>
      </c>
      <c r="AT321" s="2" t="str">
        <f t="shared" si="77"/>
        <v/>
      </c>
      <c r="AU321" s="2" t="str">
        <f t="shared" si="78"/>
        <v/>
      </c>
      <c r="AV321" s="2" t="str">
        <f t="shared" si="79"/>
        <v/>
      </c>
      <c r="AW321" s="183" t="str">
        <f t="shared" si="74"/>
        <v>http://www.aubertrain.com/shop/img-put/prod/110/1010-19-01.jpg</v>
      </c>
      <c r="AX321" s="183" t="str">
        <f t="shared" si="80"/>
        <v>ACCESSOIRES DÉCOR,01,LASERCUT WOOD</v>
      </c>
    </row>
    <row r="322" spans="1:50" s="43" customFormat="1" ht="68" customHeight="1">
      <c r="A322" s="2">
        <v>321</v>
      </c>
      <c r="B322" s="10"/>
      <c r="C322" s="283">
        <v>110</v>
      </c>
      <c r="D322" s="282" t="s">
        <v>3499</v>
      </c>
      <c r="E322" s="282" t="s">
        <v>3510</v>
      </c>
      <c r="F322" s="171" t="str">
        <f t="shared" ref="F322:F385" si="81">C322&amp;D322&amp;E322</f>
        <v>1100102</v>
      </c>
      <c r="G322" s="171" t="str">
        <f t="shared" ref="G322:G385" si="82">VLOOKUP(F322,Categories,5,FALSE)</f>
        <v>ACCESSOIRES DÉCOR</v>
      </c>
      <c r="H322" s="171" t="str">
        <f t="shared" ref="H322:H385" si="83">IF(ISBLANK(D322),"",VLOOKUP(F322,Categories,7,FALSE))</f>
        <v>01</v>
      </c>
      <c r="I322" s="171" t="str">
        <f t="shared" ref="I322:I385" si="84">IF(ISBLANK(E322),"",VLOOKUP(F322,Categories,9,FALSE))</f>
        <v>LASERCUT WOOD</v>
      </c>
      <c r="J322" s="171">
        <f t="shared" ref="J322:J385" si="85">VLOOKUP(F322,categorie,14,FALSE)</f>
        <v>0</v>
      </c>
      <c r="K322" s="31">
        <f t="shared" ref="K322:K385" si="86">VLOOKUP(F322,Categories,13,FALSE)</f>
        <v>0</v>
      </c>
      <c r="L322" s="192" t="s">
        <v>3499</v>
      </c>
      <c r="M322" s="88"/>
      <c r="N322" s="88"/>
      <c r="O322" s="88"/>
      <c r="P322" s="88"/>
      <c r="Q322" s="88"/>
      <c r="R322" s="29" t="s">
        <v>2870</v>
      </c>
      <c r="S322" s="21">
        <v>1</v>
      </c>
      <c r="T322" s="16" t="s">
        <v>2926</v>
      </c>
      <c r="U322" s="16" t="s">
        <v>2970</v>
      </c>
      <c r="V322" s="16" t="s">
        <v>2997</v>
      </c>
      <c r="W322" s="16" t="s">
        <v>3051</v>
      </c>
      <c r="X322" s="11" t="s">
        <v>2927</v>
      </c>
      <c r="Y322" s="11" t="s">
        <v>2931</v>
      </c>
      <c r="Z322" s="280">
        <f t="shared" ref="Z322:Z385" si="87">AA322/1.2</f>
        <v>3.3333333333333335</v>
      </c>
      <c r="AA322" s="12">
        <v>4</v>
      </c>
      <c r="AB322" s="145">
        <v>1.71</v>
      </c>
      <c r="AC322" s="145"/>
      <c r="AD322" s="127">
        <v>10</v>
      </c>
      <c r="AE322" s="152">
        <v>1</v>
      </c>
      <c r="AF322" s="156"/>
      <c r="AG322" s="159"/>
      <c r="AH322" s="137"/>
      <c r="AI322" s="136">
        <v>1</v>
      </c>
      <c r="AJ322" s="136"/>
      <c r="AK322" s="136">
        <v>1</v>
      </c>
      <c r="AL322" s="140"/>
      <c r="AM322" s="144"/>
      <c r="AN322" s="144"/>
      <c r="AO322" s="144"/>
      <c r="AP322" s="144"/>
      <c r="AQ322" s="2" t="str">
        <f t="shared" ref="AQ322:AQ385" si="88">IF(ISBLANK(L322),"","http://www.aubertrain.com/shop/img-put/prod/"&amp;$C322&amp;"/"&amp;$R322&amp;"-"&amp;L322&amp;".jpg")</f>
        <v>http://www.aubertrain.com/shop/img-put/prod/110/1010-20-01.jpg</v>
      </c>
      <c r="AR322" s="2" t="str">
        <f t="shared" si="75"/>
        <v/>
      </c>
      <c r="AS322" s="2" t="str">
        <f t="shared" si="76"/>
        <v/>
      </c>
      <c r="AT322" s="2" t="str">
        <f t="shared" si="77"/>
        <v/>
      </c>
      <c r="AU322" s="2" t="str">
        <f t="shared" si="78"/>
        <v/>
      </c>
      <c r="AV322" s="2" t="str">
        <f t="shared" si="79"/>
        <v/>
      </c>
      <c r="AW322" s="183" t="str">
        <f t="shared" si="74"/>
        <v>http://www.aubertrain.com/shop/img-put/prod/110/1010-20-01.jpg</v>
      </c>
      <c r="AX322" s="183" t="str">
        <f t="shared" si="80"/>
        <v>ACCESSOIRES DÉCOR,01,LASERCUT WOOD</v>
      </c>
    </row>
    <row r="323" spans="1:50" s="43" customFormat="1" ht="68" customHeight="1">
      <c r="A323" s="1">
        <v>322</v>
      </c>
      <c r="B323" s="10"/>
      <c r="C323" s="283">
        <v>110</v>
      </c>
      <c r="D323" s="282" t="s">
        <v>3499</v>
      </c>
      <c r="E323" s="282" t="s">
        <v>3510</v>
      </c>
      <c r="F323" s="171" t="str">
        <f t="shared" si="81"/>
        <v>1100102</v>
      </c>
      <c r="G323" s="171" t="str">
        <f t="shared" si="82"/>
        <v>ACCESSOIRES DÉCOR</v>
      </c>
      <c r="H323" s="171" t="str">
        <f t="shared" si="83"/>
        <v>01</v>
      </c>
      <c r="I323" s="171" t="str">
        <f t="shared" si="84"/>
        <v>LASERCUT WOOD</v>
      </c>
      <c r="J323" s="171">
        <f t="shared" si="85"/>
        <v>0</v>
      </c>
      <c r="K323" s="31">
        <f t="shared" si="86"/>
        <v>0</v>
      </c>
      <c r="L323" s="192" t="s">
        <v>3499</v>
      </c>
      <c r="M323" s="88"/>
      <c r="N323" s="88"/>
      <c r="O323" s="88"/>
      <c r="P323" s="88"/>
      <c r="Q323" s="88"/>
      <c r="R323" s="29" t="s">
        <v>2871</v>
      </c>
      <c r="S323" s="21">
        <v>1</v>
      </c>
      <c r="T323" s="16" t="s">
        <v>2928</v>
      </c>
      <c r="U323" s="16" t="s">
        <v>2971</v>
      </c>
      <c r="V323" s="16" t="s">
        <v>2998</v>
      </c>
      <c r="W323" s="16" t="s">
        <v>2878</v>
      </c>
      <c r="X323" s="11"/>
      <c r="Y323" s="11"/>
      <c r="Z323" s="280">
        <f t="shared" si="87"/>
        <v>7.5</v>
      </c>
      <c r="AA323" s="12">
        <v>9</v>
      </c>
      <c r="AB323" s="145">
        <v>5.36</v>
      </c>
      <c r="AC323" s="145"/>
      <c r="AD323" s="127">
        <v>10</v>
      </c>
      <c r="AE323" s="152">
        <v>1</v>
      </c>
      <c r="AF323" s="156"/>
      <c r="AG323" s="159"/>
      <c r="AH323" s="137"/>
      <c r="AI323" s="136">
        <v>1</v>
      </c>
      <c r="AJ323" s="136"/>
      <c r="AK323" s="136">
        <v>1</v>
      </c>
      <c r="AL323" s="140"/>
      <c r="AM323" s="144"/>
      <c r="AN323" s="144"/>
      <c r="AO323" s="144"/>
      <c r="AP323" s="144"/>
      <c r="AQ323" s="2" t="str">
        <f t="shared" si="88"/>
        <v>http://www.aubertrain.com/shop/img-put/prod/110/1010-21-01.jpg</v>
      </c>
      <c r="AR323" s="2" t="str">
        <f t="shared" si="75"/>
        <v/>
      </c>
      <c r="AS323" s="2" t="str">
        <f t="shared" si="76"/>
        <v/>
      </c>
      <c r="AT323" s="2" t="str">
        <f t="shared" si="77"/>
        <v/>
      </c>
      <c r="AU323" s="2" t="str">
        <f t="shared" si="78"/>
        <v/>
      </c>
      <c r="AV323" s="2" t="str">
        <f t="shared" si="79"/>
        <v/>
      </c>
      <c r="AW323" s="183" t="str">
        <f t="shared" si="74"/>
        <v>http://www.aubertrain.com/shop/img-put/prod/110/1010-21-01.jpg</v>
      </c>
      <c r="AX323" s="183" t="str">
        <f t="shared" si="80"/>
        <v>ACCESSOIRES DÉCOR,01,LASERCUT WOOD</v>
      </c>
    </row>
    <row r="324" spans="1:50" s="43" customFormat="1" ht="68" customHeight="1">
      <c r="A324" s="2">
        <v>323</v>
      </c>
      <c r="B324" s="10"/>
      <c r="C324" s="283">
        <v>110</v>
      </c>
      <c r="D324" s="282" t="s">
        <v>3499</v>
      </c>
      <c r="E324" s="282" t="s">
        <v>3510</v>
      </c>
      <c r="F324" s="171" t="str">
        <f t="shared" si="81"/>
        <v>1100102</v>
      </c>
      <c r="G324" s="171" t="str">
        <f t="shared" si="82"/>
        <v>ACCESSOIRES DÉCOR</v>
      </c>
      <c r="H324" s="171" t="str">
        <f t="shared" si="83"/>
        <v>01</v>
      </c>
      <c r="I324" s="171" t="str">
        <f t="shared" si="84"/>
        <v>LASERCUT WOOD</v>
      </c>
      <c r="J324" s="171">
        <f t="shared" si="85"/>
        <v>0</v>
      </c>
      <c r="K324" s="31">
        <f t="shared" si="86"/>
        <v>0</v>
      </c>
      <c r="L324" s="192" t="s">
        <v>3499</v>
      </c>
      <c r="M324" s="88"/>
      <c r="N324" s="88"/>
      <c r="O324" s="88"/>
      <c r="P324" s="88"/>
      <c r="Q324" s="88"/>
      <c r="R324" s="29" t="s">
        <v>2872</v>
      </c>
      <c r="S324" s="21">
        <v>1</v>
      </c>
      <c r="T324" s="16" t="s">
        <v>3052</v>
      </c>
      <c r="U324" s="16" t="s">
        <v>3001</v>
      </c>
      <c r="V324" s="16" t="s">
        <v>2992</v>
      </c>
      <c r="W324" s="16" t="s">
        <v>3002</v>
      </c>
      <c r="X324" s="11" t="s">
        <v>2930</v>
      </c>
      <c r="Y324" s="11" t="s">
        <v>2941</v>
      </c>
      <c r="Z324" s="280">
        <f t="shared" si="87"/>
        <v>5</v>
      </c>
      <c r="AA324" s="12">
        <v>6</v>
      </c>
      <c r="AB324" s="145">
        <v>1.86</v>
      </c>
      <c r="AC324" s="145"/>
      <c r="AD324" s="127">
        <v>10</v>
      </c>
      <c r="AE324" s="152">
        <v>1</v>
      </c>
      <c r="AF324" s="156"/>
      <c r="AG324" s="159"/>
      <c r="AH324" s="137"/>
      <c r="AI324" s="136">
        <v>1</v>
      </c>
      <c r="AJ324" s="136"/>
      <c r="AK324" s="136">
        <v>1</v>
      </c>
      <c r="AL324" s="140"/>
      <c r="AM324" s="144"/>
      <c r="AN324" s="144"/>
      <c r="AO324" s="144"/>
      <c r="AP324" s="144"/>
      <c r="AQ324" s="2" t="str">
        <f t="shared" si="88"/>
        <v>http://www.aubertrain.com/shop/img-put/prod/110/1010-22-01.jpg</v>
      </c>
      <c r="AR324" s="2" t="str">
        <f t="shared" si="75"/>
        <v/>
      </c>
      <c r="AS324" s="2" t="str">
        <f t="shared" si="76"/>
        <v/>
      </c>
      <c r="AT324" s="2" t="str">
        <f t="shared" si="77"/>
        <v/>
      </c>
      <c r="AU324" s="2" t="str">
        <f t="shared" si="78"/>
        <v/>
      </c>
      <c r="AV324" s="2" t="str">
        <f t="shared" si="79"/>
        <v/>
      </c>
      <c r="AW324" s="183" t="str">
        <f t="shared" ref="AW324:AW387" si="89">AQ324&amp;AR324&amp;AS324&amp;AT324&amp;AU324&amp;AV324</f>
        <v>http://www.aubertrain.com/shop/img-put/prod/110/1010-22-01.jpg</v>
      </c>
      <c r="AX324" s="183" t="str">
        <f t="shared" si="80"/>
        <v>ACCESSOIRES DÉCOR,01,LASERCUT WOOD</v>
      </c>
    </row>
    <row r="325" spans="1:50" s="43" customFormat="1" ht="68" customHeight="1">
      <c r="A325" s="1">
        <v>324</v>
      </c>
      <c r="B325" s="10"/>
      <c r="C325" s="283">
        <v>110</v>
      </c>
      <c r="D325" s="282" t="s">
        <v>3499</v>
      </c>
      <c r="E325" s="282" t="s">
        <v>3510</v>
      </c>
      <c r="F325" s="171" t="str">
        <f t="shared" si="81"/>
        <v>1100102</v>
      </c>
      <c r="G325" s="171" t="str">
        <f t="shared" si="82"/>
        <v>ACCESSOIRES DÉCOR</v>
      </c>
      <c r="H325" s="171" t="str">
        <f t="shared" si="83"/>
        <v>01</v>
      </c>
      <c r="I325" s="171" t="str">
        <f t="shared" si="84"/>
        <v>LASERCUT WOOD</v>
      </c>
      <c r="J325" s="171">
        <f t="shared" si="85"/>
        <v>0</v>
      </c>
      <c r="K325" s="31">
        <f t="shared" si="86"/>
        <v>0</v>
      </c>
      <c r="L325" s="192"/>
      <c r="M325" s="88"/>
      <c r="N325" s="88"/>
      <c r="O325" s="88"/>
      <c r="P325" s="88"/>
      <c r="Q325" s="88"/>
      <c r="R325" s="29" t="s">
        <v>2873</v>
      </c>
      <c r="S325" s="21">
        <v>1</v>
      </c>
      <c r="T325" s="16" t="s">
        <v>2929</v>
      </c>
      <c r="U325" s="16" t="s">
        <v>2972</v>
      </c>
      <c r="V325" s="16" t="s">
        <v>2999</v>
      </c>
      <c r="W325" s="16" t="s">
        <v>2879</v>
      </c>
      <c r="X325" s="11"/>
      <c r="Y325" s="11"/>
      <c r="Z325" s="280">
        <f t="shared" si="87"/>
        <v>0</v>
      </c>
      <c r="AA325" s="12"/>
      <c r="AB325" s="145"/>
      <c r="AC325" s="145"/>
      <c r="AD325" s="127"/>
      <c r="AE325" s="152">
        <v>1</v>
      </c>
      <c r="AF325" s="156"/>
      <c r="AG325" s="159"/>
      <c r="AH325" s="137"/>
      <c r="AI325" s="136">
        <v>1</v>
      </c>
      <c r="AJ325" s="136"/>
      <c r="AK325" s="136">
        <v>1</v>
      </c>
      <c r="AL325" s="140"/>
      <c r="AM325" s="144"/>
      <c r="AN325" s="144"/>
      <c r="AO325" s="144"/>
      <c r="AP325" s="144"/>
      <c r="AQ325" s="2" t="str">
        <f t="shared" si="88"/>
        <v/>
      </c>
      <c r="AR325" s="2" t="str">
        <f t="shared" si="75"/>
        <v/>
      </c>
      <c r="AS325" s="2" t="str">
        <f t="shared" si="76"/>
        <v/>
      </c>
      <c r="AT325" s="2" t="str">
        <f t="shared" si="77"/>
        <v/>
      </c>
      <c r="AU325" s="2" t="str">
        <f t="shared" si="78"/>
        <v/>
      </c>
      <c r="AV325" s="2" t="str">
        <f t="shared" si="79"/>
        <v/>
      </c>
      <c r="AW325" s="183" t="str">
        <f t="shared" si="89"/>
        <v/>
      </c>
      <c r="AX325" s="183" t="str">
        <f t="shared" si="80"/>
        <v>ACCESSOIRES DÉCOR,01,LASERCUT WOOD</v>
      </c>
    </row>
    <row r="326" spans="1:50" s="43" customFormat="1" ht="68" customHeight="1">
      <c r="A326" s="2">
        <v>325</v>
      </c>
      <c r="B326" s="10"/>
      <c r="C326" s="283">
        <v>110</v>
      </c>
      <c r="D326" s="282" t="s">
        <v>3499</v>
      </c>
      <c r="E326" s="282" t="s">
        <v>3510</v>
      </c>
      <c r="F326" s="171" t="str">
        <f t="shared" si="81"/>
        <v>1100102</v>
      </c>
      <c r="G326" s="171" t="str">
        <f t="shared" si="82"/>
        <v>ACCESSOIRES DÉCOR</v>
      </c>
      <c r="H326" s="171" t="str">
        <f t="shared" si="83"/>
        <v>01</v>
      </c>
      <c r="I326" s="171" t="str">
        <f t="shared" si="84"/>
        <v>LASERCUT WOOD</v>
      </c>
      <c r="J326" s="171">
        <f t="shared" si="85"/>
        <v>0</v>
      </c>
      <c r="K326" s="31">
        <f t="shared" si="86"/>
        <v>0</v>
      </c>
      <c r="L326" s="192" t="s">
        <v>3499</v>
      </c>
      <c r="M326" s="88"/>
      <c r="N326" s="88"/>
      <c r="O326" s="88"/>
      <c r="P326" s="88"/>
      <c r="Q326" s="88"/>
      <c r="R326" s="29" t="s">
        <v>2874</v>
      </c>
      <c r="S326" s="21">
        <v>1</v>
      </c>
      <c r="T326" s="16" t="s">
        <v>2937</v>
      </c>
      <c r="U326" s="16" t="s">
        <v>2973</v>
      </c>
      <c r="V326" s="16" t="s">
        <v>2993</v>
      </c>
      <c r="W326" s="16" t="s">
        <v>2880</v>
      </c>
      <c r="X326" s="11" t="s">
        <v>2938</v>
      </c>
      <c r="Y326" s="11" t="s">
        <v>2939</v>
      </c>
      <c r="Z326" s="280">
        <f t="shared" si="87"/>
        <v>3.3333333333333335</v>
      </c>
      <c r="AA326" s="12">
        <v>4</v>
      </c>
      <c r="AB326" s="145">
        <v>1.29</v>
      </c>
      <c r="AC326" s="145"/>
      <c r="AD326" s="127">
        <v>20</v>
      </c>
      <c r="AE326" s="152">
        <v>1</v>
      </c>
      <c r="AF326" s="156"/>
      <c r="AG326" s="159"/>
      <c r="AH326" s="137"/>
      <c r="AI326" s="136">
        <v>1</v>
      </c>
      <c r="AJ326" s="136"/>
      <c r="AK326" s="136">
        <v>1</v>
      </c>
      <c r="AL326" s="140"/>
      <c r="AM326" s="144"/>
      <c r="AN326" s="144"/>
      <c r="AO326" s="144"/>
      <c r="AP326" s="144"/>
      <c r="AQ326" s="2" t="str">
        <f t="shared" si="88"/>
        <v>http://www.aubertrain.com/shop/img-put/prod/110/1010-24-01.jpg</v>
      </c>
      <c r="AR326" s="2" t="str">
        <f t="shared" si="75"/>
        <v/>
      </c>
      <c r="AS326" s="2" t="str">
        <f t="shared" si="76"/>
        <v/>
      </c>
      <c r="AT326" s="2" t="str">
        <f t="shared" si="77"/>
        <v/>
      </c>
      <c r="AU326" s="2" t="str">
        <f t="shared" si="78"/>
        <v/>
      </c>
      <c r="AV326" s="2" t="str">
        <f t="shared" si="79"/>
        <v/>
      </c>
      <c r="AW326" s="183" t="str">
        <f t="shared" si="89"/>
        <v>http://www.aubertrain.com/shop/img-put/prod/110/1010-24-01.jpg</v>
      </c>
      <c r="AX326" s="183" t="str">
        <f t="shared" si="80"/>
        <v>ACCESSOIRES DÉCOR,01,LASERCUT WOOD</v>
      </c>
    </row>
    <row r="327" spans="1:50" s="43" customFormat="1" ht="68" customHeight="1">
      <c r="A327" s="1">
        <v>326</v>
      </c>
      <c r="B327" s="10"/>
      <c r="C327" s="283">
        <v>110</v>
      </c>
      <c r="D327" s="282" t="s">
        <v>3499</v>
      </c>
      <c r="E327" s="282" t="s">
        <v>3510</v>
      </c>
      <c r="F327" s="171" t="str">
        <f t="shared" si="81"/>
        <v>1100102</v>
      </c>
      <c r="G327" s="171" t="str">
        <f t="shared" si="82"/>
        <v>ACCESSOIRES DÉCOR</v>
      </c>
      <c r="H327" s="171" t="str">
        <f t="shared" si="83"/>
        <v>01</v>
      </c>
      <c r="I327" s="171" t="str">
        <f t="shared" si="84"/>
        <v>LASERCUT WOOD</v>
      </c>
      <c r="J327" s="171">
        <f t="shared" si="85"/>
        <v>0</v>
      </c>
      <c r="K327" s="31">
        <f t="shared" si="86"/>
        <v>0</v>
      </c>
      <c r="L327" s="192" t="s">
        <v>3499</v>
      </c>
      <c r="M327" s="88"/>
      <c r="N327" s="88"/>
      <c r="O327" s="88"/>
      <c r="P327" s="88"/>
      <c r="Q327" s="88"/>
      <c r="R327" s="29" t="s">
        <v>2875</v>
      </c>
      <c r="S327" s="21">
        <v>1</v>
      </c>
      <c r="T327" s="16" t="s">
        <v>2935</v>
      </c>
      <c r="U327" s="16" t="s">
        <v>2974</v>
      </c>
      <c r="V327" s="16" t="s">
        <v>2994</v>
      </c>
      <c r="W327" s="16" t="s">
        <v>2881</v>
      </c>
      <c r="X327" s="11" t="s">
        <v>2936</v>
      </c>
      <c r="Y327" s="11" t="s">
        <v>2940</v>
      </c>
      <c r="Z327" s="280">
        <f t="shared" si="87"/>
        <v>3.3333333333333335</v>
      </c>
      <c r="AA327" s="12">
        <v>4</v>
      </c>
      <c r="AB327" s="145">
        <v>1.93</v>
      </c>
      <c r="AC327" s="145"/>
      <c r="AD327" s="127">
        <v>20</v>
      </c>
      <c r="AE327" s="152">
        <v>1</v>
      </c>
      <c r="AF327" s="156"/>
      <c r="AG327" s="159"/>
      <c r="AH327" s="137"/>
      <c r="AI327" s="136">
        <v>1</v>
      </c>
      <c r="AJ327" s="136"/>
      <c r="AK327" s="136">
        <v>1</v>
      </c>
      <c r="AL327" s="140"/>
      <c r="AM327" s="144"/>
      <c r="AN327" s="144"/>
      <c r="AO327" s="144"/>
      <c r="AP327" s="144"/>
      <c r="AQ327" s="2" t="str">
        <f t="shared" si="88"/>
        <v>http://www.aubertrain.com/shop/img-put/prod/110/1010-25-01.jpg</v>
      </c>
      <c r="AR327" s="2" t="str">
        <f t="shared" si="75"/>
        <v/>
      </c>
      <c r="AS327" s="2" t="str">
        <f t="shared" si="76"/>
        <v/>
      </c>
      <c r="AT327" s="2" t="str">
        <f t="shared" si="77"/>
        <v/>
      </c>
      <c r="AU327" s="2" t="str">
        <f t="shared" si="78"/>
        <v/>
      </c>
      <c r="AV327" s="2" t="str">
        <f t="shared" si="79"/>
        <v/>
      </c>
      <c r="AW327" s="183" t="str">
        <f t="shared" si="89"/>
        <v>http://www.aubertrain.com/shop/img-put/prod/110/1010-25-01.jpg</v>
      </c>
      <c r="AX327" s="183" t="str">
        <f t="shared" si="80"/>
        <v>ACCESSOIRES DÉCOR,01,LASERCUT WOOD</v>
      </c>
    </row>
    <row r="328" spans="1:50" s="43" customFormat="1" ht="68" customHeight="1">
      <c r="A328" s="2">
        <v>327</v>
      </c>
      <c r="B328" s="10"/>
      <c r="C328" s="283">
        <v>110</v>
      </c>
      <c r="D328" s="282" t="s">
        <v>3499</v>
      </c>
      <c r="E328" s="282" t="s">
        <v>3510</v>
      </c>
      <c r="F328" s="171" t="str">
        <f t="shared" si="81"/>
        <v>1100102</v>
      </c>
      <c r="G328" s="171" t="str">
        <f t="shared" si="82"/>
        <v>ACCESSOIRES DÉCOR</v>
      </c>
      <c r="H328" s="171" t="str">
        <f t="shared" si="83"/>
        <v>01</v>
      </c>
      <c r="I328" s="171" t="str">
        <f t="shared" si="84"/>
        <v>LASERCUT WOOD</v>
      </c>
      <c r="J328" s="171">
        <f t="shared" si="85"/>
        <v>0</v>
      </c>
      <c r="K328" s="31">
        <f t="shared" si="86"/>
        <v>0</v>
      </c>
      <c r="L328" s="192" t="s">
        <v>3499</v>
      </c>
      <c r="M328" s="88"/>
      <c r="N328" s="88"/>
      <c r="O328" s="88"/>
      <c r="P328" s="88"/>
      <c r="Q328" s="88"/>
      <c r="R328" s="29" t="s">
        <v>2876</v>
      </c>
      <c r="S328" s="21">
        <v>1</v>
      </c>
      <c r="T328" s="16" t="s">
        <v>3047</v>
      </c>
      <c r="U328" s="16" t="s">
        <v>2975</v>
      </c>
      <c r="V328" s="16" t="s">
        <v>2995</v>
      </c>
      <c r="W328" s="16" t="s">
        <v>2882</v>
      </c>
      <c r="X328" s="11" t="s">
        <v>2933</v>
      </c>
      <c r="Y328" s="11" t="s">
        <v>2934</v>
      </c>
      <c r="Z328" s="280">
        <f t="shared" si="87"/>
        <v>4.166666666666667</v>
      </c>
      <c r="AA328" s="12">
        <v>5</v>
      </c>
      <c r="AB328" s="145">
        <v>2.29</v>
      </c>
      <c r="AC328" s="145"/>
      <c r="AD328" s="127">
        <v>20</v>
      </c>
      <c r="AE328" s="152">
        <v>1</v>
      </c>
      <c r="AF328" s="156"/>
      <c r="AG328" s="159"/>
      <c r="AH328" s="137"/>
      <c r="AI328" s="136">
        <v>1</v>
      </c>
      <c r="AJ328" s="136"/>
      <c r="AK328" s="136">
        <v>1</v>
      </c>
      <c r="AL328" s="140"/>
      <c r="AM328" s="144"/>
      <c r="AN328" s="144"/>
      <c r="AO328" s="144"/>
      <c r="AP328" s="144"/>
      <c r="AQ328" s="2" t="str">
        <f t="shared" si="88"/>
        <v>http://www.aubertrain.com/shop/img-put/prod/110/1010-26-01.jpg</v>
      </c>
      <c r="AR328" s="2" t="str">
        <f t="shared" si="75"/>
        <v/>
      </c>
      <c r="AS328" s="2" t="str">
        <f t="shared" si="76"/>
        <v/>
      </c>
      <c r="AT328" s="2" t="str">
        <f t="shared" si="77"/>
        <v/>
      </c>
      <c r="AU328" s="2" t="str">
        <f t="shared" si="78"/>
        <v/>
      </c>
      <c r="AV328" s="2" t="str">
        <f t="shared" si="79"/>
        <v/>
      </c>
      <c r="AW328" s="183" t="str">
        <f t="shared" si="89"/>
        <v>http://www.aubertrain.com/shop/img-put/prod/110/1010-26-01.jpg</v>
      </c>
      <c r="AX328" s="183" t="str">
        <f t="shared" si="80"/>
        <v>ACCESSOIRES DÉCOR,01,LASERCUT WOOD</v>
      </c>
    </row>
    <row r="329" spans="1:50" s="43" customFormat="1" ht="68" customHeight="1">
      <c r="A329" s="1">
        <v>328</v>
      </c>
      <c r="B329" s="10"/>
      <c r="C329" s="283">
        <v>110</v>
      </c>
      <c r="D329" s="282" t="s">
        <v>3499</v>
      </c>
      <c r="E329" s="282" t="s">
        <v>3510</v>
      </c>
      <c r="F329" s="171" t="str">
        <f t="shared" si="81"/>
        <v>1100102</v>
      </c>
      <c r="G329" s="171" t="str">
        <f t="shared" si="82"/>
        <v>ACCESSOIRES DÉCOR</v>
      </c>
      <c r="H329" s="171" t="str">
        <f t="shared" si="83"/>
        <v>01</v>
      </c>
      <c r="I329" s="171" t="str">
        <f t="shared" si="84"/>
        <v>LASERCUT WOOD</v>
      </c>
      <c r="J329" s="171">
        <f t="shared" si="85"/>
        <v>0</v>
      </c>
      <c r="K329" s="31">
        <f t="shared" si="86"/>
        <v>0</v>
      </c>
      <c r="L329" s="192"/>
      <c r="M329" s="88"/>
      <c r="N329" s="88"/>
      <c r="O329" s="88"/>
      <c r="P329" s="88"/>
      <c r="Q329" s="88"/>
      <c r="R329" s="29" t="s">
        <v>3744</v>
      </c>
      <c r="S329" s="21">
        <v>1</v>
      </c>
      <c r="T329" s="260" t="s">
        <v>4373</v>
      </c>
      <c r="U329" s="260" t="s">
        <v>4374</v>
      </c>
      <c r="V329" s="260" t="s">
        <v>4371</v>
      </c>
      <c r="W329" s="260" t="s">
        <v>4372</v>
      </c>
      <c r="X329" s="115"/>
      <c r="Y329" s="115"/>
      <c r="Z329" s="280">
        <f t="shared" si="87"/>
        <v>0</v>
      </c>
      <c r="AA329" s="115"/>
      <c r="AB329" s="115"/>
      <c r="AC329" s="115"/>
      <c r="AD329" s="115"/>
      <c r="AE329" s="152">
        <v>2</v>
      </c>
      <c r="AF329" s="156"/>
      <c r="AG329" s="159"/>
      <c r="AH329" s="115"/>
      <c r="AI329" s="115"/>
      <c r="AJ329" s="115"/>
      <c r="AK329" s="136">
        <v>1</v>
      </c>
      <c r="AL329" s="140"/>
      <c r="AM329" s="144"/>
      <c r="AN329" s="144"/>
      <c r="AO329" s="144"/>
      <c r="AP329" s="144"/>
      <c r="AQ329" s="2" t="str">
        <f t="shared" si="88"/>
        <v/>
      </c>
      <c r="AR329" s="2" t="str">
        <f t="shared" si="75"/>
        <v/>
      </c>
      <c r="AS329" s="2" t="str">
        <f t="shared" si="76"/>
        <v/>
      </c>
      <c r="AT329" s="2" t="str">
        <f t="shared" si="77"/>
        <v/>
      </c>
      <c r="AU329" s="2" t="str">
        <f t="shared" si="78"/>
        <v/>
      </c>
      <c r="AV329" s="2" t="str">
        <f t="shared" si="79"/>
        <v/>
      </c>
      <c r="AW329" s="183" t="str">
        <f t="shared" si="89"/>
        <v/>
      </c>
      <c r="AX329" s="183" t="str">
        <f t="shared" si="80"/>
        <v>ACCESSOIRES DÉCOR,01,LASERCUT WOOD</v>
      </c>
    </row>
    <row r="330" spans="1:50" s="43" customFormat="1" ht="68" customHeight="1">
      <c r="A330" s="2">
        <v>329</v>
      </c>
      <c r="B330" s="10">
        <v>1020</v>
      </c>
      <c r="C330" s="283">
        <v>110</v>
      </c>
      <c r="D330" s="282" t="s">
        <v>3510</v>
      </c>
      <c r="E330" s="282" t="s">
        <v>3510</v>
      </c>
      <c r="F330" s="171" t="str">
        <f t="shared" si="81"/>
        <v>1100202</v>
      </c>
      <c r="G330" s="171" t="str">
        <f t="shared" si="82"/>
        <v>ACCESSOIRES DÉCOR</v>
      </c>
      <c r="H330" s="171" t="str">
        <f t="shared" si="83"/>
        <v>02</v>
      </c>
      <c r="I330" s="171" t="str">
        <f t="shared" si="84"/>
        <v>BRASS &amp; WHITE METAL</v>
      </c>
      <c r="J330" s="171">
        <f t="shared" si="85"/>
        <v>0</v>
      </c>
      <c r="K330" s="31">
        <f t="shared" si="86"/>
        <v>0</v>
      </c>
      <c r="L330" s="192" t="s">
        <v>3499</v>
      </c>
      <c r="M330" s="192" t="s">
        <v>3510</v>
      </c>
      <c r="N330" s="192" t="s">
        <v>3500</v>
      </c>
      <c r="O330" s="192" t="s">
        <v>3501</v>
      </c>
      <c r="P330" s="88"/>
      <c r="Q330" s="88"/>
      <c r="R330" s="29" t="s">
        <v>501</v>
      </c>
      <c r="S330" s="21">
        <v>1</v>
      </c>
      <c r="T330" s="16" t="s">
        <v>2230</v>
      </c>
      <c r="U330" s="16" t="s">
        <v>2220</v>
      </c>
      <c r="V330" s="16" t="s">
        <v>2238</v>
      </c>
      <c r="W330" s="16" t="s">
        <v>2234</v>
      </c>
      <c r="X330" s="11" t="s">
        <v>1812</v>
      </c>
      <c r="Y330" s="11" t="s">
        <v>247</v>
      </c>
      <c r="Z330" s="280">
        <f t="shared" si="87"/>
        <v>15</v>
      </c>
      <c r="AA330" s="12">
        <v>18</v>
      </c>
      <c r="AB330" s="145">
        <v>5.28</v>
      </c>
      <c r="AC330" s="145"/>
      <c r="AD330" s="127">
        <v>7</v>
      </c>
      <c r="AE330" s="152">
        <v>1</v>
      </c>
      <c r="AF330" s="156"/>
      <c r="AG330" s="159"/>
      <c r="AH330" s="137"/>
      <c r="AI330" s="136">
        <v>1</v>
      </c>
      <c r="AJ330" s="136"/>
      <c r="AK330" s="136">
        <v>1</v>
      </c>
      <c r="AL330" s="140"/>
      <c r="AM330" s="144"/>
      <c r="AN330" s="144"/>
      <c r="AO330" s="144"/>
      <c r="AP330" s="144"/>
      <c r="AQ330" s="2" t="str">
        <f t="shared" si="88"/>
        <v>http://www.aubertrain.com/shop/img-put/prod/110/1020-01-01.jpg</v>
      </c>
      <c r="AR330" s="2" t="str">
        <f t="shared" si="75"/>
        <v>,http://www.aubertrain.com/shop/img-put/prod/110/1020-01-02.jpg</v>
      </c>
      <c r="AS330" s="2" t="str">
        <f t="shared" si="76"/>
        <v>,http://www.aubertrain.com/shop/img-put/prod/110/1020-01-03.jpg</v>
      </c>
      <c r="AT330" s="2" t="str">
        <f t="shared" si="77"/>
        <v>,http://www.aubertrain.com/shop/img-put/prod/110/1020-01-04.jpg</v>
      </c>
      <c r="AU330" s="2" t="str">
        <f t="shared" si="78"/>
        <v/>
      </c>
      <c r="AV330" s="2" t="str">
        <f t="shared" si="79"/>
        <v/>
      </c>
      <c r="AW330" s="183" t="str">
        <f t="shared" si="89"/>
        <v>http://www.aubertrain.com/shop/img-put/prod/110/1020-01-01.jpg,http://www.aubertrain.com/shop/img-put/prod/110/1020-01-02.jpg,http://www.aubertrain.com/shop/img-put/prod/110/1020-01-03.jpg,http://www.aubertrain.com/shop/img-put/prod/110/1020-01-04.jpg</v>
      </c>
      <c r="AX330" s="183" t="str">
        <f t="shared" si="80"/>
        <v>ACCESSOIRES DÉCOR,02,BRASS &amp; WHITE METAL</v>
      </c>
    </row>
    <row r="331" spans="1:50" s="43" customFormat="1" ht="68" customHeight="1">
      <c r="A331" s="1">
        <v>330</v>
      </c>
      <c r="B331" s="10"/>
      <c r="C331" s="283">
        <v>110</v>
      </c>
      <c r="D331" s="282" t="s">
        <v>3510</v>
      </c>
      <c r="E331" s="282" t="s">
        <v>3510</v>
      </c>
      <c r="F331" s="171" t="str">
        <f t="shared" si="81"/>
        <v>1100202</v>
      </c>
      <c r="G331" s="171" t="str">
        <f t="shared" si="82"/>
        <v>ACCESSOIRES DÉCOR</v>
      </c>
      <c r="H331" s="171" t="str">
        <f t="shared" si="83"/>
        <v>02</v>
      </c>
      <c r="I331" s="171" t="str">
        <f t="shared" si="84"/>
        <v>BRASS &amp; WHITE METAL</v>
      </c>
      <c r="J331" s="171">
        <f t="shared" si="85"/>
        <v>0</v>
      </c>
      <c r="K331" s="31">
        <f t="shared" si="86"/>
        <v>0</v>
      </c>
      <c r="L331" s="192" t="s">
        <v>3499</v>
      </c>
      <c r="M331" s="88"/>
      <c r="N331" s="88"/>
      <c r="O331" s="88"/>
      <c r="P331" s="88"/>
      <c r="Q331" s="88"/>
      <c r="R331" s="29" t="s">
        <v>524</v>
      </c>
      <c r="S331" s="21">
        <v>1</v>
      </c>
      <c r="T331" s="16" t="s">
        <v>229</v>
      </c>
      <c r="U331" s="16" t="s">
        <v>2218</v>
      </c>
      <c r="V331" s="16" t="s">
        <v>229</v>
      </c>
      <c r="W331" s="16" t="s">
        <v>2232</v>
      </c>
      <c r="X331" s="11" t="s">
        <v>231</v>
      </c>
      <c r="Y331" s="11" t="s">
        <v>235</v>
      </c>
      <c r="Z331" s="280">
        <f t="shared" si="87"/>
        <v>15</v>
      </c>
      <c r="AA331" s="12">
        <v>18</v>
      </c>
      <c r="AB331" s="145"/>
      <c r="AC331" s="145"/>
      <c r="AD331" s="127">
        <v>39</v>
      </c>
      <c r="AE331" s="152">
        <v>1</v>
      </c>
      <c r="AF331" s="156"/>
      <c r="AG331" s="159"/>
      <c r="AH331" s="137"/>
      <c r="AI331" s="136">
        <v>1</v>
      </c>
      <c r="AJ331" s="136"/>
      <c r="AK331" s="136">
        <v>1</v>
      </c>
      <c r="AL331" s="140"/>
      <c r="AM331" s="144"/>
      <c r="AN331" s="144"/>
      <c r="AO331" s="144"/>
      <c r="AP331" s="144"/>
      <c r="AQ331" s="2" t="str">
        <f t="shared" si="88"/>
        <v>http://www.aubertrain.com/shop/img-put/prod/110/1020-03-01.jpg</v>
      </c>
      <c r="AR331" s="2" t="str">
        <f t="shared" si="75"/>
        <v/>
      </c>
      <c r="AS331" s="2" t="str">
        <f t="shared" si="76"/>
        <v/>
      </c>
      <c r="AT331" s="2" t="str">
        <f t="shared" si="77"/>
        <v/>
      </c>
      <c r="AU331" s="2" t="str">
        <f t="shared" si="78"/>
        <v/>
      </c>
      <c r="AV331" s="2" t="str">
        <f t="shared" si="79"/>
        <v/>
      </c>
      <c r="AW331" s="183" t="str">
        <f t="shared" si="89"/>
        <v>http://www.aubertrain.com/shop/img-put/prod/110/1020-03-01.jpg</v>
      </c>
      <c r="AX331" s="183" t="str">
        <f t="shared" si="80"/>
        <v>ACCESSOIRES DÉCOR,02,BRASS &amp; WHITE METAL</v>
      </c>
    </row>
    <row r="332" spans="1:50" s="43" customFormat="1" ht="68" customHeight="1">
      <c r="A332" s="2">
        <v>331</v>
      </c>
      <c r="B332" s="10"/>
      <c r="C332" s="283">
        <v>110</v>
      </c>
      <c r="D332" s="282" t="s">
        <v>3510</v>
      </c>
      <c r="E332" s="282" t="s">
        <v>3510</v>
      </c>
      <c r="F332" s="171" t="str">
        <f t="shared" si="81"/>
        <v>1100202</v>
      </c>
      <c r="G332" s="171" t="str">
        <f t="shared" si="82"/>
        <v>ACCESSOIRES DÉCOR</v>
      </c>
      <c r="H332" s="171" t="str">
        <f t="shared" si="83"/>
        <v>02</v>
      </c>
      <c r="I332" s="171" t="str">
        <f t="shared" si="84"/>
        <v>BRASS &amp; WHITE METAL</v>
      </c>
      <c r="J332" s="171">
        <f t="shared" si="85"/>
        <v>0</v>
      </c>
      <c r="K332" s="31">
        <f t="shared" si="86"/>
        <v>0</v>
      </c>
      <c r="L332" s="192" t="s">
        <v>3499</v>
      </c>
      <c r="M332" s="88"/>
      <c r="N332" s="88"/>
      <c r="O332" s="88"/>
      <c r="P332" s="88"/>
      <c r="Q332" s="88"/>
      <c r="R332" s="29" t="s">
        <v>523</v>
      </c>
      <c r="S332" s="21">
        <v>1</v>
      </c>
      <c r="T332" s="16" t="s">
        <v>230</v>
      </c>
      <c r="U332" s="16" t="s">
        <v>2219</v>
      </c>
      <c r="V332" s="16" t="s">
        <v>230</v>
      </c>
      <c r="W332" s="16" t="s">
        <v>2233</v>
      </c>
      <c r="X332" s="11" t="s">
        <v>232</v>
      </c>
      <c r="Y332" s="11" t="s">
        <v>234</v>
      </c>
      <c r="Z332" s="280">
        <f t="shared" si="87"/>
        <v>6.666666666666667</v>
      </c>
      <c r="AA332" s="12">
        <v>8</v>
      </c>
      <c r="AB332" s="145"/>
      <c r="AC332" s="145"/>
      <c r="AD332" s="127"/>
      <c r="AE332" s="152">
        <v>1</v>
      </c>
      <c r="AF332" s="156"/>
      <c r="AG332" s="159"/>
      <c r="AH332" s="137"/>
      <c r="AI332" s="136">
        <v>1</v>
      </c>
      <c r="AJ332" s="136"/>
      <c r="AK332" s="136">
        <v>1</v>
      </c>
      <c r="AL332" s="140"/>
      <c r="AM332" s="144"/>
      <c r="AN332" s="144"/>
      <c r="AO332" s="144"/>
      <c r="AP332" s="144"/>
      <c r="AQ332" s="2" t="str">
        <f t="shared" si="88"/>
        <v>http://www.aubertrain.com/shop/img-put/prod/110/1020-02-01.jpg</v>
      </c>
      <c r="AR332" s="2" t="str">
        <f t="shared" si="75"/>
        <v/>
      </c>
      <c r="AS332" s="2" t="str">
        <f t="shared" si="76"/>
        <v/>
      </c>
      <c r="AT332" s="2" t="str">
        <f t="shared" si="77"/>
        <v/>
      </c>
      <c r="AU332" s="2" t="str">
        <f t="shared" si="78"/>
        <v/>
      </c>
      <c r="AV332" s="2" t="str">
        <f t="shared" si="79"/>
        <v/>
      </c>
      <c r="AW332" s="183" t="str">
        <f t="shared" si="89"/>
        <v>http://www.aubertrain.com/shop/img-put/prod/110/1020-02-01.jpg</v>
      </c>
      <c r="AX332" s="183" t="str">
        <f t="shared" si="80"/>
        <v>ACCESSOIRES DÉCOR,02,BRASS &amp; WHITE METAL</v>
      </c>
    </row>
    <row r="333" spans="1:50" s="43" customFormat="1" ht="68" customHeight="1">
      <c r="A333" s="1">
        <v>332</v>
      </c>
      <c r="B333" s="10"/>
      <c r="C333" s="283">
        <v>110</v>
      </c>
      <c r="D333" s="282" t="s">
        <v>3510</v>
      </c>
      <c r="E333" s="282" t="s">
        <v>3510</v>
      </c>
      <c r="F333" s="171" t="str">
        <f t="shared" si="81"/>
        <v>1100202</v>
      </c>
      <c r="G333" s="171" t="str">
        <f t="shared" si="82"/>
        <v>ACCESSOIRES DÉCOR</v>
      </c>
      <c r="H333" s="171" t="str">
        <f t="shared" si="83"/>
        <v>02</v>
      </c>
      <c r="I333" s="171" t="str">
        <f t="shared" si="84"/>
        <v>BRASS &amp; WHITE METAL</v>
      </c>
      <c r="J333" s="171">
        <f t="shared" si="85"/>
        <v>0</v>
      </c>
      <c r="K333" s="31">
        <f t="shared" si="86"/>
        <v>0</v>
      </c>
      <c r="L333" s="192" t="s">
        <v>3499</v>
      </c>
      <c r="M333" s="192" t="s">
        <v>3510</v>
      </c>
      <c r="N333" s="192" t="s">
        <v>3500</v>
      </c>
      <c r="O333" s="88"/>
      <c r="P333" s="88"/>
      <c r="Q333" s="88"/>
      <c r="R333" s="29" t="s">
        <v>525</v>
      </c>
      <c r="S333" s="21">
        <v>1</v>
      </c>
      <c r="T333" s="16" t="s">
        <v>2235</v>
      </c>
      <c r="U333" s="16" t="s">
        <v>2231</v>
      </c>
      <c r="V333" s="16" t="s">
        <v>2237</v>
      </c>
      <c r="W333" s="16" t="s">
        <v>2236</v>
      </c>
      <c r="X333" s="11" t="s">
        <v>1813</v>
      </c>
      <c r="Y333" s="11" t="s">
        <v>249</v>
      </c>
      <c r="Z333" s="280">
        <f t="shared" si="87"/>
        <v>12.5</v>
      </c>
      <c r="AA333" s="12">
        <v>15</v>
      </c>
      <c r="AB333" s="145">
        <v>5.76</v>
      </c>
      <c r="AC333" s="145"/>
      <c r="AD333" s="127">
        <v>19</v>
      </c>
      <c r="AE333" s="152">
        <v>1</v>
      </c>
      <c r="AF333" s="156"/>
      <c r="AG333" s="159"/>
      <c r="AH333" s="137"/>
      <c r="AI333" s="136">
        <v>1</v>
      </c>
      <c r="AJ333" s="136"/>
      <c r="AK333" s="136">
        <v>1</v>
      </c>
      <c r="AL333" s="140"/>
      <c r="AM333" s="144"/>
      <c r="AN333" s="144"/>
      <c r="AO333" s="144"/>
      <c r="AP333" s="144"/>
      <c r="AQ333" s="2" t="str">
        <f t="shared" si="88"/>
        <v>http://www.aubertrain.com/shop/img-put/prod/110/1020-05-01.jpg</v>
      </c>
      <c r="AR333" s="2" t="str">
        <f t="shared" si="75"/>
        <v>,http://www.aubertrain.com/shop/img-put/prod/110/1020-05-02.jpg</v>
      </c>
      <c r="AS333" s="2" t="str">
        <f t="shared" si="76"/>
        <v>,http://www.aubertrain.com/shop/img-put/prod/110/1020-05-03.jpg</v>
      </c>
      <c r="AT333" s="2" t="str">
        <f t="shared" si="77"/>
        <v/>
      </c>
      <c r="AU333" s="2" t="str">
        <f t="shared" si="78"/>
        <v/>
      </c>
      <c r="AV333" s="2" t="str">
        <f t="shared" si="79"/>
        <v/>
      </c>
      <c r="AW333" s="183" t="str">
        <f t="shared" si="89"/>
        <v>http://www.aubertrain.com/shop/img-put/prod/110/1020-05-01.jpg,http://www.aubertrain.com/shop/img-put/prod/110/1020-05-02.jpg,http://www.aubertrain.com/shop/img-put/prod/110/1020-05-03.jpg</v>
      </c>
      <c r="AX333" s="183" t="str">
        <f t="shared" si="80"/>
        <v>ACCESSOIRES DÉCOR,02,BRASS &amp; WHITE METAL</v>
      </c>
    </row>
    <row r="334" spans="1:50" s="43" customFormat="1" ht="68" customHeight="1">
      <c r="A334" s="2">
        <v>333</v>
      </c>
      <c r="B334" s="10"/>
      <c r="C334" s="283">
        <v>110</v>
      </c>
      <c r="D334" s="282" t="s">
        <v>3510</v>
      </c>
      <c r="E334" s="282" t="s">
        <v>3510</v>
      </c>
      <c r="F334" s="171" t="str">
        <f t="shared" si="81"/>
        <v>1100202</v>
      </c>
      <c r="G334" s="171" t="str">
        <f t="shared" si="82"/>
        <v>ACCESSOIRES DÉCOR</v>
      </c>
      <c r="H334" s="171" t="str">
        <f t="shared" si="83"/>
        <v>02</v>
      </c>
      <c r="I334" s="171" t="str">
        <f t="shared" si="84"/>
        <v>BRASS &amp; WHITE METAL</v>
      </c>
      <c r="J334" s="171">
        <f t="shared" si="85"/>
        <v>0</v>
      </c>
      <c r="K334" s="31">
        <f t="shared" si="86"/>
        <v>0</v>
      </c>
      <c r="L334" s="192" t="s">
        <v>3499</v>
      </c>
      <c r="M334" s="88"/>
      <c r="N334" s="88"/>
      <c r="O334" s="88"/>
      <c r="P334" s="88"/>
      <c r="Q334" s="88"/>
      <c r="R334" s="29" t="s">
        <v>528</v>
      </c>
      <c r="S334" s="21">
        <v>1</v>
      </c>
      <c r="T334" s="16" t="s">
        <v>78</v>
      </c>
      <c r="U334" s="16" t="s">
        <v>2221</v>
      </c>
      <c r="V334" s="16" t="s">
        <v>1307</v>
      </c>
      <c r="W334" s="16" t="s">
        <v>1652</v>
      </c>
      <c r="X334" s="11" t="s">
        <v>856</v>
      </c>
      <c r="Y334" s="11" t="s">
        <v>857</v>
      </c>
      <c r="Z334" s="280">
        <f t="shared" si="87"/>
        <v>8.3333333333333339</v>
      </c>
      <c r="AA334" s="12">
        <v>10</v>
      </c>
      <c r="AB334" s="145"/>
      <c r="AC334" s="145"/>
      <c r="AD334" s="127">
        <v>90</v>
      </c>
      <c r="AE334" s="152">
        <v>1</v>
      </c>
      <c r="AF334" s="156"/>
      <c r="AG334" s="159"/>
      <c r="AH334" s="137"/>
      <c r="AI334" s="136">
        <v>1</v>
      </c>
      <c r="AJ334" s="136"/>
      <c r="AK334" s="136">
        <v>1</v>
      </c>
      <c r="AL334" s="140"/>
      <c r="AM334" s="144"/>
      <c r="AN334" s="144"/>
      <c r="AO334" s="144"/>
      <c r="AP334" s="144"/>
      <c r="AQ334" s="2" t="str">
        <f t="shared" si="88"/>
        <v>http://www.aubertrain.com/shop/img-put/prod/110/1020-06-01.jpg</v>
      </c>
      <c r="AR334" s="2" t="str">
        <f t="shared" si="75"/>
        <v/>
      </c>
      <c r="AS334" s="2" t="str">
        <f t="shared" si="76"/>
        <v/>
      </c>
      <c r="AT334" s="2" t="str">
        <f t="shared" si="77"/>
        <v/>
      </c>
      <c r="AU334" s="2" t="str">
        <f t="shared" si="78"/>
        <v/>
      </c>
      <c r="AV334" s="2" t="str">
        <f t="shared" si="79"/>
        <v/>
      </c>
      <c r="AW334" s="183" t="str">
        <f t="shared" si="89"/>
        <v>http://www.aubertrain.com/shop/img-put/prod/110/1020-06-01.jpg</v>
      </c>
      <c r="AX334" s="183" t="str">
        <f t="shared" si="80"/>
        <v>ACCESSOIRES DÉCOR,02,BRASS &amp; WHITE METAL</v>
      </c>
    </row>
    <row r="335" spans="1:50" s="43" customFormat="1" ht="68" customHeight="1">
      <c r="A335" s="1">
        <v>334</v>
      </c>
      <c r="B335" s="10"/>
      <c r="C335" s="283">
        <v>110</v>
      </c>
      <c r="D335" s="282" t="s">
        <v>3510</v>
      </c>
      <c r="E335" s="282" t="s">
        <v>3510</v>
      </c>
      <c r="F335" s="171" t="str">
        <f t="shared" si="81"/>
        <v>1100202</v>
      </c>
      <c r="G335" s="171" t="str">
        <f t="shared" si="82"/>
        <v>ACCESSOIRES DÉCOR</v>
      </c>
      <c r="H335" s="171" t="str">
        <f t="shared" si="83"/>
        <v>02</v>
      </c>
      <c r="I335" s="171" t="str">
        <f t="shared" si="84"/>
        <v>BRASS &amp; WHITE METAL</v>
      </c>
      <c r="J335" s="171">
        <f t="shared" si="85"/>
        <v>0</v>
      </c>
      <c r="K335" s="31">
        <f t="shared" si="86"/>
        <v>0</v>
      </c>
      <c r="L335" s="192"/>
      <c r="M335" s="88"/>
      <c r="N335" s="88"/>
      <c r="O335" s="88"/>
      <c r="P335" s="88"/>
      <c r="Q335" s="88"/>
      <c r="R335" s="29" t="s">
        <v>767</v>
      </c>
      <c r="S335" s="21">
        <v>1</v>
      </c>
      <c r="T335" s="16" t="s">
        <v>1653</v>
      </c>
      <c r="U335" s="16" t="s">
        <v>2222</v>
      </c>
      <c r="V335" s="16" t="s">
        <v>1308</v>
      </c>
      <c r="W335" s="16" t="s">
        <v>1654</v>
      </c>
      <c r="X335" s="11" t="s">
        <v>854</v>
      </c>
      <c r="Y335" s="11" t="s">
        <v>855</v>
      </c>
      <c r="Z335" s="280">
        <f t="shared" si="87"/>
        <v>0</v>
      </c>
      <c r="AA335" s="12"/>
      <c r="AB335" s="145"/>
      <c r="AC335" s="145"/>
      <c r="AD335" s="127"/>
      <c r="AE335" s="152">
        <v>1</v>
      </c>
      <c r="AF335" s="156"/>
      <c r="AG335" s="159"/>
      <c r="AH335" s="137"/>
      <c r="AI335" s="136">
        <v>1</v>
      </c>
      <c r="AJ335" s="136"/>
      <c r="AK335" s="136">
        <v>1</v>
      </c>
      <c r="AL335" s="140"/>
      <c r="AM335" s="144"/>
      <c r="AN335" s="144"/>
      <c r="AO335" s="144"/>
      <c r="AP335" s="144"/>
      <c r="AQ335" s="2" t="str">
        <f t="shared" si="88"/>
        <v/>
      </c>
      <c r="AR335" s="2" t="str">
        <f t="shared" si="75"/>
        <v/>
      </c>
      <c r="AS335" s="2" t="str">
        <f t="shared" si="76"/>
        <v/>
      </c>
      <c r="AT335" s="2" t="str">
        <f t="shared" si="77"/>
        <v/>
      </c>
      <c r="AU335" s="2" t="str">
        <f t="shared" si="78"/>
        <v/>
      </c>
      <c r="AV335" s="2" t="str">
        <f t="shared" si="79"/>
        <v/>
      </c>
      <c r="AW335" s="183" t="str">
        <f t="shared" si="89"/>
        <v/>
      </c>
      <c r="AX335" s="183" t="str">
        <f t="shared" si="80"/>
        <v>ACCESSOIRES DÉCOR,02,BRASS &amp; WHITE METAL</v>
      </c>
    </row>
    <row r="336" spans="1:50" s="43" customFormat="1" ht="68" customHeight="1">
      <c r="A336" s="2">
        <v>335</v>
      </c>
      <c r="B336" s="10"/>
      <c r="C336" s="283">
        <v>110</v>
      </c>
      <c r="D336" s="282" t="s">
        <v>3510</v>
      </c>
      <c r="E336" s="282" t="s">
        <v>3510</v>
      </c>
      <c r="F336" s="171" t="str">
        <f t="shared" si="81"/>
        <v>1100202</v>
      </c>
      <c r="G336" s="171" t="str">
        <f t="shared" si="82"/>
        <v>ACCESSOIRES DÉCOR</v>
      </c>
      <c r="H336" s="171" t="str">
        <f t="shared" si="83"/>
        <v>02</v>
      </c>
      <c r="I336" s="171" t="str">
        <f t="shared" si="84"/>
        <v>BRASS &amp; WHITE METAL</v>
      </c>
      <c r="J336" s="171">
        <f t="shared" si="85"/>
        <v>0</v>
      </c>
      <c r="K336" s="31">
        <f t="shared" si="86"/>
        <v>0</v>
      </c>
      <c r="L336" s="192"/>
      <c r="M336" s="88"/>
      <c r="N336" s="88"/>
      <c r="O336" s="88"/>
      <c r="P336" s="88"/>
      <c r="Q336" s="88"/>
      <c r="R336" s="29" t="s">
        <v>768</v>
      </c>
      <c r="S336" s="21">
        <v>1</v>
      </c>
      <c r="T336" s="16" t="s">
        <v>76</v>
      </c>
      <c r="U336" s="16" t="s">
        <v>2223</v>
      </c>
      <c r="V336" s="16" t="s">
        <v>1309</v>
      </c>
      <c r="W336" s="16" t="s">
        <v>1655</v>
      </c>
      <c r="X336" s="11" t="s">
        <v>241</v>
      </c>
      <c r="Y336" s="11" t="s">
        <v>1957</v>
      </c>
      <c r="Z336" s="280">
        <f t="shared" si="87"/>
        <v>11.666666666666668</v>
      </c>
      <c r="AA336" s="12">
        <v>14</v>
      </c>
      <c r="AB336" s="145"/>
      <c r="AC336" s="145"/>
      <c r="AD336" s="127"/>
      <c r="AE336" s="152">
        <v>1</v>
      </c>
      <c r="AF336" s="156"/>
      <c r="AG336" s="159"/>
      <c r="AH336" s="137"/>
      <c r="AI336" s="136">
        <v>1</v>
      </c>
      <c r="AJ336" s="136"/>
      <c r="AK336" s="136">
        <v>1</v>
      </c>
      <c r="AL336" s="140"/>
      <c r="AM336" s="144"/>
      <c r="AN336" s="144"/>
      <c r="AO336" s="144"/>
      <c r="AP336" s="144"/>
      <c r="AQ336" s="2" t="str">
        <f t="shared" si="88"/>
        <v/>
      </c>
      <c r="AR336" s="2" t="str">
        <f t="shared" si="75"/>
        <v/>
      </c>
      <c r="AS336" s="2" t="str">
        <f t="shared" si="76"/>
        <v/>
      </c>
      <c r="AT336" s="2" t="str">
        <f t="shared" si="77"/>
        <v/>
      </c>
      <c r="AU336" s="2" t="str">
        <f t="shared" si="78"/>
        <v/>
      </c>
      <c r="AV336" s="2" t="str">
        <f t="shared" si="79"/>
        <v/>
      </c>
      <c r="AW336" s="183" t="str">
        <f t="shared" si="89"/>
        <v/>
      </c>
      <c r="AX336" s="183" t="str">
        <f t="shared" si="80"/>
        <v>ACCESSOIRES DÉCOR,02,BRASS &amp; WHITE METAL</v>
      </c>
    </row>
    <row r="337" spans="1:50" s="43" customFormat="1" ht="68" customHeight="1">
      <c r="A337" s="1">
        <v>336</v>
      </c>
      <c r="B337" s="10">
        <v>1030</v>
      </c>
      <c r="C337" s="283">
        <v>110</v>
      </c>
      <c r="D337" s="282" t="s">
        <v>3499</v>
      </c>
      <c r="E337" s="282" t="s">
        <v>3499</v>
      </c>
      <c r="F337" s="171" t="str">
        <f t="shared" si="81"/>
        <v>1100101</v>
      </c>
      <c r="G337" s="171" t="str">
        <f t="shared" si="82"/>
        <v>ACCESSOIRES DÉCOR</v>
      </c>
      <c r="H337" s="171" t="str">
        <f t="shared" si="83"/>
        <v>01</v>
      </c>
      <c r="I337" s="171" t="str">
        <f t="shared" si="84"/>
        <v>LASERCUT WOOD</v>
      </c>
      <c r="J337" s="171">
        <f t="shared" si="85"/>
        <v>0</v>
      </c>
      <c r="K337" s="31">
        <f t="shared" si="86"/>
        <v>0</v>
      </c>
      <c r="L337" s="192" t="s">
        <v>3499</v>
      </c>
      <c r="M337" s="88"/>
      <c r="N337" s="88"/>
      <c r="O337" s="88"/>
      <c r="P337" s="88"/>
      <c r="Q337" s="88"/>
      <c r="R337" s="10" t="s">
        <v>515</v>
      </c>
      <c r="S337" s="21">
        <v>1</v>
      </c>
      <c r="T337" s="16" t="s">
        <v>67</v>
      </c>
      <c r="U337" s="16" t="s">
        <v>2224</v>
      </c>
      <c r="V337" s="16" t="s">
        <v>1310</v>
      </c>
      <c r="W337" s="16" t="s">
        <v>1656</v>
      </c>
      <c r="X337" s="11" t="s">
        <v>239</v>
      </c>
      <c r="Y337" s="11" t="s">
        <v>1958</v>
      </c>
      <c r="Z337" s="280">
        <f t="shared" si="87"/>
        <v>10</v>
      </c>
      <c r="AA337" s="12">
        <v>12</v>
      </c>
      <c r="AB337" s="145"/>
      <c r="AC337" s="145"/>
      <c r="AD337" s="127">
        <v>11</v>
      </c>
      <c r="AE337" s="152">
        <v>1</v>
      </c>
      <c r="AF337" s="156"/>
      <c r="AG337" s="159"/>
      <c r="AH337" s="137"/>
      <c r="AI337" s="136">
        <v>1</v>
      </c>
      <c r="AJ337" s="136"/>
      <c r="AK337" s="136">
        <v>1</v>
      </c>
      <c r="AL337" s="140"/>
      <c r="AM337" s="144"/>
      <c r="AN337" s="144"/>
      <c r="AO337" s="144"/>
      <c r="AP337" s="144"/>
      <c r="AQ337" s="2" t="str">
        <f t="shared" si="88"/>
        <v>http://www.aubertrain.com/shop/img-put/prod/110/1030-01-01.jpg</v>
      </c>
      <c r="AR337" s="2" t="str">
        <f t="shared" si="75"/>
        <v/>
      </c>
      <c r="AS337" s="2" t="str">
        <f t="shared" si="76"/>
        <v/>
      </c>
      <c r="AT337" s="2" t="str">
        <f t="shared" si="77"/>
        <v/>
      </c>
      <c r="AU337" s="2" t="str">
        <f t="shared" si="78"/>
        <v/>
      </c>
      <c r="AV337" s="2" t="str">
        <f t="shared" si="79"/>
        <v/>
      </c>
      <c r="AW337" s="183" t="str">
        <f t="shared" si="89"/>
        <v>http://www.aubertrain.com/shop/img-put/prod/110/1030-01-01.jpg</v>
      </c>
      <c r="AX337" s="183" t="str">
        <f t="shared" si="80"/>
        <v>ACCESSOIRES DÉCOR,01,LASERCUT WOOD</v>
      </c>
    </row>
    <row r="338" spans="1:50" s="43" customFormat="1" ht="68" customHeight="1">
      <c r="A338" s="2">
        <v>337</v>
      </c>
      <c r="B338" s="10"/>
      <c r="C338" s="283">
        <v>110</v>
      </c>
      <c r="D338" s="282" t="s">
        <v>3499</v>
      </c>
      <c r="E338" s="282" t="s">
        <v>3499</v>
      </c>
      <c r="F338" s="171" t="str">
        <f t="shared" si="81"/>
        <v>1100101</v>
      </c>
      <c r="G338" s="171" t="str">
        <f t="shared" si="82"/>
        <v>ACCESSOIRES DÉCOR</v>
      </c>
      <c r="H338" s="171" t="str">
        <f t="shared" si="83"/>
        <v>01</v>
      </c>
      <c r="I338" s="171" t="str">
        <f t="shared" si="84"/>
        <v>LASERCUT WOOD</v>
      </c>
      <c r="J338" s="171">
        <f t="shared" si="85"/>
        <v>0</v>
      </c>
      <c r="K338" s="31">
        <f t="shared" si="86"/>
        <v>0</v>
      </c>
      <c r="L338" s="192" t="s">
        <v>3499</v>
      </c>
      <c r="M338" s="88"/>
      <c r="N338" s="88"/>
      <c r="O338" s="88"/>
      <c r="P338" s="88"/>
      <c r="Q338" s="88"/>
      <c r="R338" s="10" t="s">
        <v>516</v>
      </c>
      <c r="S338" s="21">
        <v>1</v>
      </c>
      <c r="T338" s="16" t="s">
        <v>74</v>
      </c>
      <c r="U338" s="16" t="s">
        <v>2225</v>
      </c>
      <c r="V338" s="16" t="s">
        <v>1311</v>
      </c>
      <c r="W338" s="16" t="s">
        <v>1657</v>
      </c>
      <c r="X338" s="11" t="s">
        <v>197</v>
      </c>
      <c r="Y338" s="11" t="s">
        <v>534</v>
      </c>
      <c r="Z338" s="280">
        <f t="shared" si="87"/>
        <v>1.6666666666666667</v>
      </c>
      <c r="AA338" s="12">
        <v>2</v>
      </c>
      <c r="AB338" s="145"/>
      <c r="AC338" s="145"/>
      <c r="AD338" s="127">
        <v>21</v>
      </c>
      <c r="AE338" s="152">
        <v>1</v>
      </c>
      <c r="AF338" s="156"/>
      <c r="AG338" s="159"/>
      <c r="AH338" s="137"/>
      <c r="AI338" s="136">
        <v>1</v>
      </c>
      <c r="AJ338" s="136"/>
      <c r="AK338" s="136">
        <v>1</v>
      </c>
      <c r="AL338" s="140"/>
      <c r="AM338" s="144"/>
      <c r="AN338" s="144"/>
      <c r="AO338" s="144"/>
      <c r="AP338" s="144"/>
      <c r="AQ338" s="2" t="str">
        <f t="shared" si="88"/>
        <v>http://www.aubertrain.com/shop/img-put/prod/110/1030-02-01.jpg</v>
      </c>
      <c r="AR338" s="2" t="str">
        <f t="shared" si="75"/>
        <v/>
      </c>
      <c r="AS338" s="2" t="str">
        <f t="shared" si="76"/>
        <v/>
      </c>
      <c r="AT338" s="2" t="str">
        <f t="shared" si="77"/>
        <v/>
      </c>
      <c r="AU338" s="2" t="str">
        <f t="shared" si="78"/>
        <v/>
      </c>
      <c r="AV338" s="2" t="str">
        <f t="shared" si="79"/>
        <v/>
      </c>
      <c r="AW338" s="183" t="str">
        <f t="shared" si="89"/>
        <v>http://www.aubertrain.com/shop/img-put/prod/110/1030-02-01.jpg</v>
      </c>
      <c r="AX338" s="183" t="str">
        <f t="shared" si="80"/>
        <v>ACCESSOIRES DÉCOR,01,LASERCUT WOOD</v>
      </c>
    </row>
    <row r="339" spans="1:50" s="43" customFormat="1" ht="68" customHeight="1">
      <c r="A339" s="1">
        <v>338</v>
      </c>
      <c r="B339" s="10"/>
      <c r="C339" s="283">
        <v>110</v>
      </c>
      <c r="D339" s="282" t="s">
        <v>3499</v>
      </c>
      <c r="E339" s="282" t="s">
        <v>3499</v>
      </c>
      <c r="F339" s="171" t="str">
        <f t="shared" si="81"/>
        <v>1100101</v>
      </c>
      <c r="G339" s="171" t="str">
        <f t="shared" si="82"/>
        <v>ACCESSOIRES DÉCOR</v>
      </c>
      <c r="H339" s="171" t="str">
        <f t="shared" si="83"/>
        <v>01</v>
      </c>
      <c r="I339" s="171" t="str">
        <f t="shared" si="84"/>
        <v>LASERCUT WOOD</v>
      </c>
      <c r="J339" s="171">
        <f t="shared" si="85"/>
        <v>0</v>
      </c>
      <c r="K339" s="31">
        <f t="shared" si="86"/>
        <v>0</v>
      </c>
      <c r="L339" s="192" t="s">
        <v>3499</v>
      </c>
      <c r="M339" s="88"/>
      <c r="N339" s="88"/>
      <c r="O339" s="88"/>
      <c r="P339" s="88"/>
      <c r="Q339" s="88"/>
      <c r="R339" s="10" t="s">
        <v>517</v>
      </c>
      <c r="S339" s="21">
        <v>1</v>
      </c>
      <c r="T339" s="16" t="s">
        <v>75</v>
      </c>
      <c r="U339" s="16" t="s">
        <v>2226</v>
      </c>
      <c r="V339" s="16" t="s">
        <v>1312</v>
      </c>
      <c r="W339" s="16" t="s">
        <v>1658</v>
      </c>
      <c r="X339" s="11" t="s">
        <v>188</v>
      </c>
      <c r="Y339" s="11" t="s">
        <v>236</v>
      </c>
      <c r="Z339" s="280">
        <f t="shared" si="87"/>
        <v>4.166666666666667</v>
      </c>
      <c r="AA339" s="12">
        <v>5</v>
      </c>
      <c r="AB339" s="145">
        <v>1.64</v>
      </c>
      <c r="AC339" s="145"/>
      <c r="AD339" s="127">
        <v>8</v>
      </c>
      <c r="AE339" s="152">
        <v>1</v>
      </c>
      <c r="AF339" s="156"/>
      <c r="AG339" s="159"/>
      <c r="AH339" s="137"/>
      <c r="AI339" s="136">
        <v>1</v>
      </c>
      <c r="AJ339" s="136"/>
      <c r="AK339" s="136">
        <v>1</v>
      </c>
      <c r="AL339" s="140"/>
      <c r="AM339" s="144"/>
      <c r="AN339" s="144"/>
      <c r="AO339" s="144"/>
      <c r="AP339" s="144"/>
      <c r="AQ339" s="2" t="str">
        <f t="shared" si="88"/>
        <v>http://www.aubertrain.com/shop/img-put/prod/110/1030-03-01.jpg</v>
      </c>
      <c r="AR339" s="2" t="str">
        <f t="shared" si="75"/>
        <v/>
      </c>
      <c r="AS339" s="2" t="str">
        <f t="shared" si="76"/>
        <v/>
      </c>
      <c r="AT339" s="2" t="str">
        <f t="shared" si="77"/>
        <v/>
      </c>
      <c r="AU339" s="2" t="str">
        <f t="shared" si="78"/>
        <v/>
      </c>
      <c r="AV339" s="2" t="str">
        <f t="shared" si="79"/>
        <v/>
      </c>
      <c r="AW339" s="183" t="str">
        <f t="shared" si="89"/>
        <v>http://www.aubertrain.com/shop/img-put/prod/110/1030-03-01.jpg</v>
      </c>
      <c r="AX339" s="183" t="str">
        <f t="shared" si="80"/>
        <v>ACCESSOIRES DÉCOR,01,LASERCUT WOOD</v>
      </c>
    </row>
    <row r="340" spans="1:50" s="43" customFormat="1" ht="68" customHeight="1">
      <c r="A340" s="2">
        <v>339</v>
      </c>
      <c r="B340" s="10"/>
      <c r="C340" s="283">
        <v>110</v>
      </c>
      <c r="D340" s="282" t="s">
        <v>3499</v>
      </c>
      <c r="E340" s="282" t="s">
        <v>3499</v>
      </c>
      <c r="F340" s="171" t="str">
        <f t="shared" si="81"/>
        <v>1100101</v>
      </c>
      <c r="G340" s="171" t="str">
        <f t="shared" si="82"/>
        <v>ACCESSOIRES DÉCOR</v>
      </c>
      <c r="H340" s="171" t="str">
        <f t="shared" si="83"/>
        <v>01</v>
      </c>
      <c r="I340" s="171" t="str">
        <f t="shared" si="84"/>
        <v>LASERCUT WOOD</v>
      </c>
      <c r="J340" s="171">
        <f t="shared" si="85"/>
        <v>0</v>
      </c>
      <c r="K340" s="31">
        <f t="shared" si="86"/>
        <v>0</v>
      </c>
      <c r="L340" s="192" t="s">
        <v>3499</v>
      </c>
      <c r="M340" s="88"/>
      <c r="N340" s="88"/>
      <c r="O340" s="88"/>
      <c r="P340" s="88"/>
      <c r="Q340" s="88"/>
      <c r="R340" s="10" t="s">
        <v>518</v>
      </c>
      <c r="S340" s="21">
        <v>1</v>
      </c>
      <c r="T340" s="16" t="s">
        <v>80</v>
      </c>
      <c r="U340" s="16" t="s">
        <v>2227</v>
      </c>
      <c r="V340" s="16" t="s">
        <v>1313</v>
      </c>
      <c r="W340" s="16" t="s">
        <v>1659</v>
      </c>
      <c r="X340" s="11" t="s">
        <v>2967</v>
      </c>
      <c r="Y340" s="11" t="s">
        <v>2966</v>
      </c>
      <c r="Z340" s="280">
        <f t="shared" si="87"/>
        <v>2.5</v>
      </c>
      <c r="AA340" s="12">
        <v>3</v>
      </c>
      <c r="AB340" s="145"/>
      <c r="AC340" s="145"/>
      <c r="AD340" s="127">
        <v>25</v>
      </c>
      <c r="AE340" s="152">
        <v>1</v>
      </c>
      <c r="AF340" s="156"/>
      <c r="AG340" s="159"/>
      <c r="AH340" s="137"/>
      <c r="AI340" s="136">
        <v>1</v>
      </c>
      <c r="AJ340" s="136"/>
      <c r="AK340" s="136">
        <v>1</v>
      </c>
      <c r="AL340" s="140"/>
      <c r="AM340" s="144"/>
      <c r="AN340" s="144"/>
      <c r="AO340" s="144"/>
      <c r="AP340" s="144"/>
      <c r="AQ340" s="2" t="str">
        <f t="shared" si="88"/>
        <v>http://www.aubertrain.com/shop/img-put/prod/110/1030-04-01.jpg</v>
      </c>
      <c r="AR340" s="2" t="str">
        <f t="shared" si="75"/>
        <v/>
      </c>
      <c r="AS340" s="2" t="str">
        <f t="shared" si="76"/>
        <v/>
      </c>
      <c r="AT340" s="2" t="str">
        <f t="shared" si="77"/>
        <v/>
      </c>
      <c r="AU340" s="2" t="str">
        <f t="shared" si="78"/>
        <v/>
      </c>
      <c r="AV340" s="2" t="str">
        <f t="shared" si="79"/>
        <v/>
      </c>
      <c r="AW340" s="183" t="str">
        <f t="shared" si="89"/>
        <v>http://www.aubertrain.com/shop/img-put/prod/110/1030-04-01.jpg</v>
      </c>
      <c r="AX340" s="183" t="str">
        <f t="shared" si="80"/>
        <v>ACCESSOIRES DÉCOR,01,LASERCUT WOOD</v>
      </c>
    </row>
    <row r="341" spans="1:50" s="43" customFormat="1" ht="68" customHeight="1">
      <c r="A341" s="1">
        <v>340</v>
      </c>
      <c r="B341" s="10"/>
      <c r="C341" s="283">
        <v>110</v>
      </c>
      <c r="D341" s="282" t="s">
        <v>3499</v>
      </c>
      <c r="E341" s="282" t="s">
        <v>3499</v>
      </c>
      <c r="F341" s="171" t="str">
        <f t="shared" si="81"/>
        <v>1100101</v>
      </c>
      <c r="G341" s="171" t="str">
        <f t="shared" si="82"/>
        <v>ACCESSOIRES DÉCOR</v>
      </c>
      <c r="H341" s="171" t="str">
        <f t="shared" si="83"/>
        <v>01</v>
      </c>
      <c r="I341" s="171" t="str">
        <f t="shared" si="84"/>
        <v>LASERCUT WOOD</v>
      </c>
      <c r="J341" s="171">
        <f t="shared" si="85"/>
        <v>0</v>
      </c>
      <c r="K341" s="31">
        <f t="shared" si="86"/>
        <v>0</v>
      </c>
      <c r="L341" s="192" t="s">
        <v>3499</v>
      </c>
      <c r="M341" s="88"/>
      <c r="N341" s="88"/>
      <c r="O341" s="88"/>
      <c r="P341" s="88"/>
      <c r="Q341" s="88"/>
      <c r="R341" s="10" t="s">
        <v>519</v>
      </c>
      <c r="S341" s="21">
        <v>1</v>
      </c>
      <c r="T341" s="16" t="s">
        <v>863</v>
      </c>
      <c r="U341" s="16" t="s">
        <v>2228</v>
      </c>
      <c r="V341" s="16" t="s">
        <v>1706</v>
      </c>
      <c r="W341" s="16" t="s">
        <v>1660</v>
      </c>
      <c r="X341" s="11" t="s">
        <v>2968</v>
      </c>
      <c r="Y341" s="11" t="s">
        <v>2965</v>
      </c>
      <c r="Z341" s="280">
        <f t="shared" si="87"/>
        <v>4.166666666666667</v>
      </c>
      <c r="AA341" s="12">
        <v>5</v>
      </c>
      <c r="AB341" s="145"/>
      <c r="AC341" s="145"/>
      <c r="AD341" s="127">
        <v>1</v>
      </c>
      <c r="AE341" s="152">
        <v>1</v>
      </c>
      <c r="AF341" s="156"/>
      <c r="AG341" s="159"/>
      <c r="AH341" s="137"/>
      <c r="AI341" s="136">
        <v>1</v>
      </c>
      <c r="AJ341" s="136"/>
      <c r="AK341" s="136">
        <v>1</v>
      </c>
      <c r="AL341" s="140"/>
      <c r="AM341" s="144"/>
      <c r="AN341" s="144"/>
      <c r="AO341" s="144"/>
      <c r="AP341" s="144"/>
      <c r="AQ341" s="2" t="str">
        <f t="shared" si="88"/>
        <v>http://www.aubertrain.com/shop/img-put/prod/110/1030-05-01.jpg</v>
      </c>
      <c r="AR341" s="2" t="str">
        <f t="shared" si="75"/>
        <v/>
      </c>
      <c r="AS341" s="2" t="str">
        <f t="shared" si="76"/>
        <v/>
      </c>
      <c r="AT341" s="2" t="str">
        <f t="shared" si="77"/>
        <v/>
      </c>
      <c r="AU341" s="2" t="str">
        <f t="shared" si="78"/>
        <v/>
      </c>
      <c r="AV341" s="2" t="str">
        <f t="shared" si="79"/>
        <v/>
      </c>
      <c r="AW341" s="183" t="str">
        <f t="shared" si="89"/>
        <v>http://www.aubertrain.com/shop/img-put/prod/110/1030-05-01.jpg</v>
      </c>
      <c r="AX341" s="183" t="str">
        <f t="shared" si="80"/>
        <v>ACCESSOIRES DÉCOR,01,LASERCUT WOOD</v>
      </c>
    </row>
    <row r="342" spans="1:50" s="43" customFormat="1" ht="68" customHeight="1">
      <c r="A342" s="2">
        <v>341</v>
      </c>
      <c r="B342" s="10"/>
      <c r="C342" s="283">
        <v>110</v>
      </c>
      <c r="D342" s="282" t="s">
        <v>3499</v>
      </c>
      <c r="E342" s="282" t="s">
        <v>3499</v>
      </c>
      <c r="F342" s="171" t="str">
        <f t="shared" si="81"/>
        <v>1100101</v>
      </c>
      <c r="G342" s="171" t="str">
        <f t="shared" si="82"/>
        <v>ACCESSOIRES DÉCOR</v>
      </c>
      <c r="H342" s="171" t="str">
        <f t="shared" si="83"/>
        <v>01</v>
      </c>
      <c r="I342" s="171" t="str">
        <f t="shared" si="84"/>
        <v>LASERCUT WOOD</v>
      </c>
      <c r="J342" s="171">
        <f t="shared" si="85"/>
        <v>0</v>
      </c>
      <c r="K342" s="31">
        <f t="shared" si="86"/>
        <v>0</v>
      </c>
      <c r="L342" s="192" t="s">
        <v>3499</v>
      </c>
      <c r="M342" s="88"/>
      <c r="N342" s="88"/>
      <c r="O342" s="88"/>
      <c r="P342" s="88"/>
      <c r="Q342" s="88"/>
      <c r="R342" s="10" t="s">
        <v>862</v>
      </c>
      <c r="S342" s="21">
        <v>1</v>
      </c>
      <c r="T342" s="16" t="s">
        <v>1847</v>
      </c>
      <c r="U342" s="16" t="s">
        <v>2229</v>
      </c>
      <c r="V342" s="16" t="s">
        <v>2048</v>
      </c>
      <c r="W342" s="16" t="s">
        <v>1661</v>
      </c>
      <c r="X342" s="11" t="s">
        <v>1814</v>
      </c>
      <c r="Y342" s="11" t="s">
        <v>1707</v>
      </c>
      <c r="Z342" s="280">
        <f t="shared" si="87"/>
        <v>10</v>
      </c>
      <c r="AA342" s="12">
        <v>12</v>
      </c>
      <c r="AB342" s="145"/>
      <c r="AC342" s="145"/>
      <c r="AD342" s="127"/>
      <c r="AE342" s="152">
        <v>1</v>
      </c>
      <c r="AF342" s="156"/>
      <c r="AG342" s="159"/>
      <c r="AH342" s="137"/>
      <c r="AI342" s="136">
        <v>1</v>
      </c>
      <c r="AJ342" s="136"/>
      <c r="AK342" s="136">
        <v>1</v>
      </c>
      <c r="AL342" s="140"/>
      <c r="AM342" s="144"/>
      <c r="AN342" s="144"/>
      <c r="AO342" s="144"/>
      <c r="AP342" s="144"/>
      <c r="AQ342" s="2" t="str">
        <f t="shared" si="88"/>
        <v>http://www.aubertrain.com/shop/img-put/prod/110/1030-06-01.jpg</v>
      </c>
      <c r="AR342" s="2" t="str">
        <f t="shared" si="75"/>
        <v/>
      </c>
      <c r="AS342" s="2" t="str">
        <f t="shared" si="76"/>
        <v/>
      </c>
      <c r="AT342" s="2" t="str">
        <f t="shared" si="77"/>
        <v/>
      </c>
      <c r="AU342" s="2" t="str">
        <f t="shared" si="78"/>
        <v/>
      </c>
      <c r="AV342" s="2" t="str">
        <f t="shared" si="79"/>
        <v/>
      </c>
      <c r="AW342" s="183" t="str">
        <f t="shared" si="89"/>
        <v>http://www.aubertrain.com/shop/img-put/prod/110/1030-06-01.jpg</v>
      </c>
      <c r="AX342" s="183" t="str">
        <f t="shared" si="80"/>
        <v>ACCESSOIRES DÉCOR,01,LASERCUT WOOD</v>
      </c>
    </row>
    <row r="343" spans="1:50" s="43" customFormat="1" ht="68" customHeight="1">
      <c r="A343" s="1">
        <v>342</v>
      </c>
      <c r="B343" s="10"/>
      <c r="C343" s="283">
        <v>110</v>
      </c>
      <c r="D343" s="282" t="s">
        <v>3499</v>
      </c>
      <c r="E343" s="282" t="s">
        <v>3499</v>
      </c>
      <c r="F343" s="171" t="str">
        <f t="shared" si="81"/>
        <v>1100101</v>
      </c>
      <c r="G343" s="171" t="str">
        <f t="shared" si="82"/>
        <v>ACCESSOIRES DÉCOR</v>
      </c>
      <c r="H343" s="171" t="str">
        <f t="shared" si="83"/>
        <v>01</v>
      </c>
      <c r="I343" s="171" t="str">
        <f t="shared" si="84"/>
        <v>LASERCUT WOOD</v>
      </c>
      <c r="J343" s="171">
        <f t="shared" si="85"/>
        <v>0</v>
      </c>
      <c r="K343" s="31">
        <f t="shared" si="86"/>
        <v>0</v>
      </c>
      <c r="L343" s="192"/>
      <c r="M343" s="88"/>
      <c r="N343" s="88"/>
      <c r="O343" s="88"/>
      <c r="P343" s="88"/>
      <c r="Q343" s="88"/>
      <c r="R343" s="10" t="s">
        <v>864</v>
      </c>
      <c r="S343" s="21">
        <v>1</v>
      </c>
      <c r="T343" s="16" t="s">
        <v>1662</v>
      </c>
      <c r="U343" s="16" t="s">
        <v>3115</v>
      </c>
      <c r="V343" s="16" t="s">
        <v>1663</v>
      </c>
      <c r="W343" s="16" t="s">
        <v>1678</v>
      </c>
      <c r="X343" s="11" t="s">
        <v>1708</v>
      </c>
      <c r="Y343" s="11" t="s">
        <v>2964</v>
      </c>
      <c r="Z343" s="280">
        <f t="shared" si="87"/>
        <v>6.666666666666667</v>
      </c>
      <c r="AA343" s="12">
        <v>8</v>
      </c>
      <c r="AB343" s="145"/>
      <c r="AC343" s="145"/>
      <c r="AD343" s="127"/>
      <c r="AE343" s="152">
        <v>1</v>
      </c>
      <c r="AF343" s="156"/>
      <c r="AG343" s="159"/>
      <c r="AH343" s="137"/>
      <c r="AI343" s="136">
        <v>1</v>
      </c>
      <c r="AJ343" s="136"/>
      <c r="AK343" s="136">
        <v>1</v>
      </c>
      <c r="AL343" s="140"/>
      <c r="AM343" s="144"/>
      <c r="AN343" s="144"/>
      <c r="AO343" s="144"/>
      <c r="AP343" s="144"/>
      <c r="AQ343" s="2" t="str">
        <f t="shared" si="88"/>
        <v/>
      </c>
      <c r="AR343" s="2" t="str">
        <f t="shared" si="75"/>
        <v/>
      </c>
      <c r="AS343" s="2" t="str">
        <f t="shared" si="76"/>
        <v/>
      </c>
      <c r="AT343" s="2" t="str">
        <f t="shared" si="77"/>
        <v/>
      </c>
      <c r="AU343" s="2" t="str">
        <f t="shared" si="78"/>
        <v/>
      </c>
      <c r="AV343" s="2" t="str">
        <f t="shared" si="79"/>
        <v/>
      </c>
      <c r="AW343" s="183" t="str">
        <f t="shared" si="89"/>
        <v/>
      </c>
      <c r="AX343" s="183" t="str">
        <f t="shared" si="80"/>
        <v>ACCESSOIRES DÉCOR,01,LASERCUT WOOD</v>
      </c>
    </row>
    <row r="344" spans="1:50" s="43" customFormat="1" ht="68" customHeight="1">
      <c r="A344" s="2">
        <v>343</v>
      </c>
      <c r="B344" s="10"/>
      <c r="C344" s="283">
        <v>110</v>
      </c>
      <c r="D344" s="282" t="s">
        <v>3499</v>
      </c>
      <c r="E344" s="282" t="s">
        <v>3499</v>
      </c>
      <c r="F344" s="171" t="str">
        <f t="shared" si="81"/>
        <v>1100101</v>
      </c>
      <c r="G344" s="171" t="str">
        <f t="shared" si="82"/>
        <v>ACCESSOIRES DÉCOR</v>
      </c>
      <c r="H344" s="171" t="str">
        <f t="shared" si="83"/>
        <v>01</v>
      </c>
      <c r="I344" s="171" t="str">
        <f t="shared" si="84"/>
        <v>LASERCUT WOOD</v>
      </c>
      <c r="J344" s="171">
        <f t="shared" si="85"/>
        <v>0</v>
      </c>
      <c r="K344" s="31">
        <f t="shared" si="86"/>
        <v>0</v>
      </c>
      <c r="L344" s="192" t="s">
        <v>3499</v>
      </c>
      <c r="M344" s="88"/>
      <c r="N344" s="88"/>
      <c r="O344" s="88"/>
      <c r="P344" s="88"/>
      <c r="Q344" s="88"/>
      <c r="R344" s="10" t="s">
        <v>2883</v>
      </c>
      <c r="S344" s="21">
        <v>1</v>
      </c>
      <c r="T344" s="39" t="s">
        <v>2944</v>
      </c>
      <c r="U344" s="16" t="s">
        <v>2976</v>
      </c>
      <c r="V344" s="39" t="s">
        <v>2945</v>
      </c>
      <c r="W344" s="16" t="s">
        <v>2987</v>
      </c>
      <c r="X344" s="11" t="s">
        <v>2951</v>
      </c>
      <c r="Y344" s="11" t="s">
        <v>2958</v>
      </c>
      <c r="Z344" s="280">
        <f t="shared" si="87"/>
        <v>3.3333333333333335</v>
      </c>
      <c r="AA344" s="12">
        <v>4</v>
      </c>
      <c r="AB344" s="145">
        <v>1.1399999999999999</v>
      </c>
      <c r="AC344" s="145"/>
      <c r="AD344" s="127">
        <v>20</v>
      </c>
      <c r="AE344" s="152">
        <v>1</v>
      </c>
      <c r="AF344" s="156"/>
      <c r="AG344" s="159"/>
      <c r="AH344" s="137"/>
      <c r="AI344" s="136">
        <v>1</v>
      </c>
      <c r="AJ344" s="136"/>
      <c r="AK344" s="136">
        <v>1</v>
      </c>
      <c r="AL344" s="140"/>
      <c r="AM344" s="144"/>
      <c r="AN344" s="144"/>
      <c r="AO344" s="144"/>
      <c r="AP344" s="144"/>
      <c r="AQ344" s="2" t="str">
        <f t="shared" si="88"/>
        <v>http://www.aubertrain.com/shop/img-put/prod/110/1030-08-01.jpg</v>
      </c>
      <c r="AR344" s="2" t="str">
        <f t="shared" si="75"/>
        <v/>
      </c>
      <c r="AS344" s="2" t="str">
        <f t="shared" si="76"/>
        <v/>
      </c>
      <c r="AT344" s="2" t="str">
        <f t="shared" si="77"/>
        <v/>
      </c>
      <c r="AU344" s="2" t="str">
        <f t="shared" si="78"/>
        <v/>
      </c>
      <c r="AV344" s="2" t="str">
        <f t="shared" si="79"/>
        <v/>
      </c>
      <c r="AW344" s="183" t="str">
        <f t="shared" si="89"/>
        <v>http://www.aubertrain.com/shop/img-put/prod/110/1030-08-01.jpg</v>
      </c>
      <c r="AX344" s="183" t="str">
        <f t="shared" si="80"/>
        <v>ACCESSOIRES DÉCOR,01,LASERCUT WOOD</v>
      </c>
    </row>
    <row r="345" spans="1:50" s="43" customFormat="1" ht="68" customHeight="1">
      <c r="A345" s="1">
        <v>344</v>
      </c>
      <c r="B345" s="10"/>
      <c r="C345" s="283">
        <v>110</v>
      </c>
      <c r="D345" s="282" t="s">
        <v>3499</v>
      </c>
      <c r="E345" s="282" t="s">
        <v>3499</v>
      </c>
      <c r="F345" s="171" t="str">
        <f t="shared" si="81"/>
        <v>1100101</v>
      </c>
      <c r="G345" s="171" t="str">
        <f t="shared" si="82"/>
        <v>ACCESSOIRES DÉCOR</v>
      </c>
      <c r="H345" s="171" t="str">
        <f t="shared" si="83"/>
        <v>01</v>
      </c>
      <c r="I345" s="171" t="str">
        <f t="shared" si="84"/>
        <v>LASERCUT WOOD</v>
      </c>
      <c r="J345" s="171">
        <f t="shared" si="85"/>
        <v>0</v>
      </c>
      <c r="K345" s="31">
        <f t="shared" si="86"/>
        <v>0</v>
      </c>
      <c r="L345" s="192"/>
      <c r="M345" s="88"/>
      <c r="N345" s="88"/>
      <c r="O345" s="88"/>
      <c r="P345" s="88"/>
      <c r="Q345" s="88"/>
      <c r="R345" s="10" t="s">
        <v>2884</v>
      </c>
      <c r="S345" s="21">
        <v>1</v>
      </c>
      <c r="T345" s="16" t="s">
        <v>2943</v>
      </c>
      <c r="U345" s="16" t="s">
        <v>2977</v>
      </c>
      <c r="V345" s="16" t="s">
        <v>2946</v>
      </c>
      <c r="W345" s="16" t="s">
        <v>2984</v>
      </c>
      <c r="X345" s="11" t="s">
        <v>2954</v>
      </c>
      <c r="Y345" s="11" t="s">
        <v>2963</v>
      </c>
      <c r="Z345" s="280">
        <f t="shared" si="87"/>
        <v>2.5</v>
      </c>
      <c r="AA345" s="12">
        <v>3</v>
      </c>
      <c r="AB345" s="145"/>
      <c r="AC345" s="145"/>
      <c r="AD345" s="127"/>
      <c r="AE345" s="152">
        <v>1</v>
      </c>
      <c r="AF345" s="156"/>
      <c r="AG345" s="159"/>
      <c r="AH345" s="137"/>
      <c r="AI345" s="136">
        <v>1</v>
      </c>
      <c r="AJ345" s="136"/>
      <c r="AK345" s="136">
        <v>1</v>
      </c>
      <c r="AL345" s="140"/>
      <c r="AM345" s="144"/>
      <c r="AN345" s="144"/>
      <c r="AO345" s="144"/>
      <c r="AP345" s="144"/>
      <c r="AQ345" s="2" t="str">
        <f t="shared" si="88"/>
        <v/>
      </c>
      <c r="AR345" s="2" t="str">
        <f t="shared" si="75"/>
        <v/>
      </c>
      <c r="AS345" s="2" t="str">
        <f t="shared" si="76"/>
        <v/>
      </c>
      <c r="AT345" s="2" t="str">
        <f t="shared" si="77"/>
        <v/>
      </c>
      <c r="AU345" s="2" t="str">
        <f t="shared" si="78"/>
        <v/>
      </c>
      <c r="AV345" s="2" t="str">
        <f t="shared" si="79"/>
        <v/>
      </c>
      <c r="AW345" s="183" t="str">
        <f t="shared" si="89"/>
        <v/>
      </c>
      <c r="AX345" s="183" t="str">
        <f t="shared" si="80"/>
        <v>ACCESSOIRES DÉCOR,01,LASERCUT WOOD</v>
      </c>
    </row>
    <row r="346" spans="1:50" s="43" customFormat="1" ht="68" customHeight="1">
      <c r="A346" s="2">
        <v>345</v>
      </c>
      <c r="B346" s="10"/>
      <c r="C346" s="283">
        <v>110</v>
      </c>
      <c r="D346" s="282" t="s">
        <v>3499</v>
      </c>
      <c r="E346" s="282" t="s">
        <v>3499</v>
      </c>
      <c r="F346" s="171" t="str">
        <f t="shared" si="81"/>
        <v>1100101</v>
      </c>
      <c r="G346" s="171" t="str">
        <f t="shared" si="82"/>
        <v>ACCESSOIRES DÉCOR</v>
      </c>
      <c r="H346" s="171" t="str">
        <f t="shared" si="83"/>
        <v>01</v>
      </c>
      <c r="I346" s="171" t="str">
        <f t="shared" si="84"/>
        <v>LASERCUT WOOD</v>
      </c>
      <c r="J346" s="171">
        <f t="shared" si="85"/>
        <v>0</v>
      </c>
      <c r="K346" s="31">
        <f t="shared" si="86"/>
        <v>0</v>
      </c>
      <c r="L346" s="192"/>
      <c r="M346" s="88"/>
      <c r="N346" s="88"/>
      <c r="O346" s="88"/>
      <c r="P346" s="88"/>
      <c r="Q346" s="88"/>
      <c r="R346" s="10" t="s">
        <v>2885</v>
      </c>
      <c r="S346" s="21">
        <v>1</v>
      </c>
      <c r="T346" s="16" t="s">
        <v>2990</v>
      </c>
      <c r="U346" s="16" t="s">
        <v>2978</v>
      </c>
      <c r="V346" s="16" t="s">
        <v>2947</v>
      </c>
      <c r="W346" s="16" t="s">
        <v>2985</v>
      </c>
      <c r="X346" s="45" t="s">
        <v>2952</v>
      </c>
      <c r="Y346" s="45" t="s">
        <v>2959</v>
      </c>
      <c r="Z346" s="280">
        <f t="shared" si="87"/>
        <v>3.3333333333333335</v>
      </c>
      <c r="AA346" s="12">
        <v>4</v>
      </c>
      <c r="AB346" s="145">
        <v>1.79</v>
      </c>
      <c r="AC346" s="145"/>
      <c r="AD346" s="127">
        <v>10</v>
      </c>
      <c r="AE346" s="152">
        <v>1</v>
      </c>
      <c r="AF346" s="156"/>
      <c r="AG346" s="159"/>
      <c r="AH346" s="137"/>
      <c r="AI346" s="136">
        <v>1</v>
      </c>
      <c r="AJ346" s="136"/>
      <c r="AK346" s="136">
        <v>1</v>
      </c>
      <c r="AL346" s="140"/>
      <c r="AM346" s="144"/>
      <c r="AN346" s="144"/>
      <c r="AO346" s="144"/>
      <c r="AP346" s="144"/>
      <c r="AQ346" s="2" t="str">
        <f t="shared" si="88"/>
        <v/>
      </c>
      <c r="AR346" s="2" t="str">
        <f t="shared" si="75"/>
        <v/>
      </c>
      <c r="AS346" s="2" t="str">
        <f t="shared" si="76"/>
        <v/>
      </c>
      <c r="AT346" s="2" t="str">
        <f t="shared" si="77"/>
        <v/>
      </c>
      <c r="AU346" s="2" t="str">
        <f t="shared" si="78"/>
        <v/>
      </c>
      <c r="AV346" s="2" t="str">
        <f t="shared" si="79"/>
        <v/>
      </c>
      <c r="AW346" s="183" t="str">
        <f t="shared" si="89"/>
        <v/>
      </c>
      <c r="AX346" s="183" t="str">
        <f t="shared" si="80"/>
        <v>ACCESSOIRES DÉCOR,01,LASERCUT WOOD</v>
      </c>
    </row>
    <row r="347" spans="1:50" s="43" customFormat="1" ht="68" customHeight="1">
      <c r="A347" s="1">
        <v>346</v>
      </c>
      <c r="B347" s="10"/>
      <c r="C347" s="283">
        <v>110</v>
      </c>
      <c r="D347" s="282" t="s">
        <v>3499</v>
      </c>
      <c r="E347" s="282" t="s">
        <v>3499</v>
      </c>
      <c r="F347" s="171" t="str">
        <f t="shared" si="81"/>
        <v>1100101</v>
      </c>
      <c r="G347" s="171" t="str">
        <f t="shared" si="82"/>
        <v>ACCESSOIRES DÉCOR</v>
      </c>
      <c r="H347" s="171" t="str">
        <f t="shared" si="83"/>
        <v>01</v>
      </c>
      <c r="I347" s="171" t="str">
        <f t="shared" si="84"/>
        <v>LASERCUT WOOD</v>
      </c>
      <c r="J347" s="171">
        <f t="shared" si="85"/>
        <v>0</v>
      </c>
      <c r="K347" s="31">
        <f t="shared" si="86"/>
        <v>0</v>
      </c>
      <c r="L347" s="192"/>
      <c r="M347" s="88"/>
      <c r="N347" s="88"/>
      <c r="O347" s="88"/>
      <c r="P347" s="88"/>
      <c r="Q347" s="88"/>
      <c r="R347" s="10" t="s">
        <v>2886</v>
      </c>
      <c r="S347" s="21">
        <v>1</v>
      </c>
      <c r="T347" s="16" t="s">
        <v>2991</v>
      </c>
      <c r="U347" s="16" t="s">
        <v>2979</v>
      </c>
      <c r="V347" s="16" t="s">
        <v>2948</v>
      </c>
      <c r="W347" s="16" t="s">
        <v>2986</v>
      </c>
      <c r="X347" s="45" t="s">
        <v>2953</v>
      </c>
      <c r="Y347" s="45" t="s">
        <v>2960</v>
      </c>
      <c r="Z347" s="280">
        <f t="shared" si="87"/>
        <v>3.3333333333333335</v>
      </c>
      <c r="AA347" s="12">
        <v>4</v>
      </c>
      <c r="AB347" s="145">
        <v>1.64</v>
      </c>
      <c r="AC347" s="145"/>
      <c r="AD347" s="127">
        <v>10</v>
      </c>
      <c r="AE347" s="152">
        <v>1</v>
      </c>
      <c r="AF347" s="156"/>
      <c r="AG347" s="159"/>
      <c r="AH347" s="137"/>
      <c r="AI347" s="136">
        <v>1</v>
      </c>
      <c r="AJ347" s="136"/>
      <c r="AK347" s="136">
        <v>1</v>
      </c>
      <c r="AL347" s="140"/>
      <c r="AM347" s="144"/>
      <c r="AN347" s="144"/>
      <c r="AO347" s="144"/>
      <c r="AP347" s="144"/>
      <c r="AQ347" s="2" t="str">
        <f t="shared" si="88"/>
        <v/>
      </c>
      <c r="AR347" s="2" t="str">
        <f t="shared" si="75"/>
        <v/>
      </c>
      <c r="AS347" s="2" t="str">
        <f t="shared" si="76"/>
        <v/>
      </c>
      <c r="AT347" s="2" t="str">
        <f t="shared" si="77"/>
        <v/>
      </c>
      <c r="AU347" s="2" t="str">
        <f t="shared" si="78"/>
        <v/>
      </c>
      <c r="AV347" s="2" t="str">
        <f t="shared" si="79"/>
        <v/>
      </c>
      <c r="AW347" s="183" t="str">
        <f t="shared" si="89"/>
        <v/>
      </c>
      <c r="AX347" s="183" t="str">
        <f t="shared" si="80"/>
        <v>ACCESSOIRES DÉCOR,01,LASERCUT WOOD</v>
      </c>
    </row>
    <row r="348" spans="1:50" s="43" customFormat="1" ht="68" customHeight="1">
      <c r="A348" s="2">
        <v>347</v>
      </c>
      <c r="B348" s="10"/>
      <c r="C348" s="283">
        <v>110</v>
      </c>
      <c r="D348" s="282" t="s">
        <v>3499</v>
      </c>
      <c r="E348" s="282" t="s">
        <v>3499</v>
      </c>
      <c r="F348" s="171" t="str">
        <f t="shared" si="81"/>
        <v>1100101</v>
      </c>
      <c r="G348" s="171" t="str">
        <f t="shared" si="82"/>
        <v>ACCESSOIRES DÉCOR</v>
      </c>
      <c r="H348" s="171" t="str">
        <f t="shared" si="83"/>
        <v>01</v>
      </c>
      <c r="I348" s="171" t="str">
        <f t="shared" si="84"/>
        <v>LASERCUT WOOD</v>
      </c>
      <c r="J348" s="171">
        <f t="shared" si="85"/>
        <v>0</v>
      </c>
      <c r="K348" s="31">
        <f t="shared" si="86"/>
        <v>0</v>
      </c>
      <c r="L348" s="192"/>
      <c r="M348" s="88"/>
      <c r="N348" s="88"/>
      <c r="O348" s="88"/>
      <c r="P348" s="88"/>
      <c r="Q348" s="88"/>
      <c r="R348" s="10" t="s">
        <v>2887</v>
      </c>
      <c r="S348" s="21">
        <v>1</v>
      </c>
      <c r="T348" s="39" t="s">
        <v>2942</v>
      </c>
      <c r="U348" s="16" t="s">
        <v>2980</v>
      </c>
      <c r="V348" s="39" t="s">
        <v>2949</v>
      </c>
      <c r="W348" s="16" t="s">
        <v>2983</v>
      </c>
      <c r="X348" s="45" t="s">
        <v>2956</v>
      </c>
      <c r="Y348" s="45" t="s">
        <v>2961</v>
      </c>
      <c r="Z348" s="280">
        <f t="shared" si="87"/>
        <v>7.5</v>
      </c>
      <c r="AA348" s="12">
        <v>9</v>
      </c>
      <c r="AB348" s="145">
        <v>3.79</v>
      </c>
      <c r="AC348" s="145"/>
      <c r="AD348" s="127">
        <v>10</v>
      </c>
      <c r="AE348" s="152">
        <v>1</v>
      </c>
      <c r="AF348" s="156"/>
      <c r="AG348" s="159"/>
      <c r="AH348" s="137"/>
      <c r="AI348" s="136">
        <v>1</v>
      </c>
      <c r="AJ348" s="136"/>
      <c r="AK348" s="136">
        <v>1</v>
      </c>
      <c r="AL348" s="140"/>
      <c r="AM348" s="144"/>
      <c r="AN348" s="144"/>
      <c r="AO348" s="144"/>
      <c r="AP348" s="144"/>
      <c r="AQ348" s="2" t="str">
        <f t="shared" si="88"/>
        <v/>
      </c>
      <c r="AR348" s="2" t="str">
        <f t="shared" si="75"/>
        <v/>
      </c>
      <c r="AS348" s="2" t="str">
        <f t="shared" si="76"/>
        <v/>
      </c>
      <c r="AT348" s="2" t="str">
        <f t="shared" si="77"/>
        <v/>
      </c>
      <c r="AU348" s="2" t="str">
        <f t="shared" si="78"/>
        <v/>
      </c>
      <c r="AV348" s="2" t="str">
        <f t="shared" si="79"/>
        <v/>
      </c>
      <c r="AW348" s="183" t="str">
        <f t="shared" si="89"/>
        <v/>
      </c>
      <c r="AX348" s="183" t="str">
        <f t="shared" si="80"/>
        <v>ACCESSOIRES DÉCOR,01,LASERCUT WOOD</v>
      </c>
    </row>
    <row r="349" spans="1:50" s="43" customFormat="1" ht="68" customHeight="1">
      <c r="A349" s="1">
        <v>348</v>
      </c>
      <c r="B349" s="10"/>
      <c r="C349" s="283">
        <v>110</v>
      </c>
      <c r="D349" s="282" t="s">
        <v>3499</v>
      </c>
      <c r="E349" s="282" t="s">
        <v>3499</v>
      </c>
      <c r="F349" s="171" t="str">
        <f t="shared" si="81"/>
        <v>1100101</v>
      </c>
      <c r="G349" s="171" t="str">
        <f t="shared" si="82"/>
        <v>ACCESSOIRES DÉCOR</v>
      </c>
      <c r="H349" s="171" t="str">
        <f t="shared" si="83"/>
        <v>01</v>
      </c>
      <c r="I349" s="171" t="str">
        <f t="shared" si="84"/>
        <v>LASERCUT WOOD</v>
      </c>
      <c r="J349" s="171">
        <f t="shared" si="85"/>
        <v>0</v>
      </c>
      <c r="K349" s="31">
        <f t="shared" si="86"/>
        <v>0</v>
      </c>
      <c r="L349" s="192"/>
      <c r="M349" s="88"/>
      <c r="N349" s="88"/>
      <c r="O349" s="88"/>
      <c r="P349" s="88"/>
      <c r="Q349" s="88"/>
      <c r="R349" s="10" t="s">
        <v>2888</v>
      </c>
      <c r="S349" s="21">
        <v>1</v>
      </c>
      <c r="T349" s="16" t="s">
        <v>3491</v>
      </c>
      <c r="U349" s="16" t="s">
        <v>2981</v>
      </c>
      <c r="V349" s="16" t="s">
        <v>2950</v>
      </c>
      <c r="W349" s="16" t="s">
        <v>2982</v>
      </c>
      <c r="X349" s="45" t="s">
        <v>2955</v>
      </c>
      <c r="Y349" s="45" t="s">
        <v>2962</v>
      </c>
      <c r="Z349" s="280">
        <f t="shared" si="87"/>
        <v>2.5</v>
      </c>
      <c r="AA349" s="12">
        <v>3</v>
      </c>
      <c r="AB349" s="145">
        <v>1.07</v>
      </c>
      <c r="AC349" s="145"/>
      <c r="AD349" s="127">
        <v>10</v>
      </c>
      <c r="AE349" s="152">
        <v>1</v>
      </c>
      <c r="AF349" s="156"/>
      <c r="AG349" s="159"/>
      <c r="AH349" s="137"/>
      <c r="AI349" s="136">
        <v>1</v>
      </c>
      <c r="AJ349" s="136"/>
      <c r="AK349" s="136">
        <v>1</v>
      </c>
      <c r="AL349" s="140"/>
      <c r="AM349" s="144"/>
      <c r="AN349" s="144"/>
      <c r="AO349" s="144"/>
      <c r="AP349" s="144"/>
      <c r="AQ349" s="2" t="str">
        <f t="shared" si="88"/>
        <v/>
      </c>
      <c r="AR349" s="2" t="str">
        <f t="shared" si="75"/>
        <v/>
      </c>
      <c r="AS349" s="2" t="str">
        <f t="shared" si="76"/>
        <v/>
      </c>
      <c r="AT349" s="2" t="str">
        <f t="shared" si="77"/>
        <v/>
      </c>
      <c r="AU349" s="2" t="str">
        <f t="shared" si="78"/>
        <v/>
      </c>
      <c r="AV349" s="2" t="str">
        <f t="shared" si="79"/>
        <v/>
      </c>
      <c r="AW349" s="183" t="str">
        <f t="shared" si="89"/>
        <v/>
      </c>
      <c r="AX349" s="183" t="str">
        <f t="shared" si="80"/>
        <v>ACCESSOIRES DÉCOR,01,LASERCUT WOOD</v>
      </c>
    </row>
    <row r="350" spans="1:50" s="43" customFormat="1" ht="68" customHeight="1">
      <c r="A350" s="2">
        <v>349</v>
      </c>
      <c r="B350" s="10"/>
      <c r="C350" s="283">
        <v>110</v>
      </c>
      <c r="D350" s="282" t="s">
        <v>3500</v>
      </c>
      <c r="E350" s="282" t="s">
        <v>3499</v>
      </c>
      <c r="F350" s="171" t="str">
        <f t="shared" si="81"/>
        <v>1100301</v>
      </c>
      <c r="G350" s="171" t="str">
        <f t="shared" si="82"/>
        <v>ACCESSOIRES DÉCOR</v>
      </c>
      <c r="H350" s="171" t="str">
        <f t="shared" si="83"/>
        <v>03</v>
      </c>
      <c r="I350" s="171" t="str">
        <f t="shared" si="84"/>
        <v>MOULDED PLASTIC</v>
      </c>
      <c r="J350" s="171">
        <f t="shared" si="85"/>
        <v>0</v>
      </c>
      <c r="K350" s="31">
        <f t="shared" si="86"/>
        <v>0</v>
      </c>
      <c r="L350" s="192" t="s">
        <v>3499</v>
      </c>
      <c r="M350" s="88"/>
      <c r="N350" s="88"/>
      <c r="O350" s="88"/>
      <c r="P350" s="88"/>
      <c r="Q350" s="88"/>
      <c r="R350" s="10" t="s">
        <v>2919</v>
      </c>
      <c r="S350" s="21">
        <v>1</v>
      </c>
      <c r="T350" s="16" t="s">
        <v>3003</v>
      </c>
      <c r="U350" s="16" t="s">
        <v>3013</v>
      </c>
      <c r="V350" s="16" t="s">
        <v>3004</v>
      </c>
      <c r="W350" s="16" t="s">
        <v>3014</v>
      </c>
      <c r="X350" s="45" t="s">
        <v>3056</v>
      </c>
      <c r="Y350" s="45"/>
      <c r="Z350" s="280">
        <f t="shared" si="87"/>
        <v>3.3333333333333335</v>
      </c>
      <c r="AA350" s="12">
        <v>4</v>
      </c>
      <c r="AB350" s="145">
        <v>0.64</v>
      </c>
      <c r="AC350" s="145"/>
      <c r="AD350" s="127">
        <v>20</v>
      </c>
      <c r="AE350" s="152"/>
      <c r="AF350" s="156"/>
      <c r="AG350" s="159">
        <v>1</v>
      </c>
      <c r="AH350" s="137"/>
      <c r="AI350" s="136">
        <v>1</v>
      </c>
      <c r="AJ350" s="136"/>
      <c r="AK350" s="136">
        <v>1</v>
      </c>
      <c r="AL350" s="140"/>
      <c r="AM350" s="144"/>
      <c r="AN350" s="144"/>
      <c r="AO350" s="144"/>
      <c r="AP350" s="144"/>
      <c r="AQ350" s="2" t="str">
        <f t="shared" si="88"/>
        <v>http://www.aubertrain.com/shop/img-put/prod/110/1030-14-01.jpg</v>
      </c>
      <c r="AR350" s="2" t="str">
        <f t="shared" si="75"/>
        <v/>
      </c>
      <c r="AS350" s="2" t="str">
        <f t="shared" si="76"/>
        <v/>
      </c>
      <c r="AT350" s="2" t="str">
        <f t="shared" si="77"/>
        <v/>
      </c>
      <c r="AU350" s="2" t="str">
        <f t="shared" si="78"/>
        <v/>
      </c>
      <c r="AV350" s="2" t="str">
        <f t="shared" si="79"/>
        <v/>
      </c>
      <c r="AW350" s="183" t="str">
        <f t="shared" si="89"/>
        <v>http://www.aubertrain.com/shop/img-put/prod/110/1030-14-01.jpg</v>
      </c>
      <c r="AX350" s="183" t="str">
        <f t="shared" si="80"/>
        <v>ACCESSOIRES DÉCOR,03,MOULDED PLASTIC</v>
      </c>
    </row>
    <row r="351" spans="1:50" s="43" customFormat="1" ht="68" customHeight="1">
      <c r="A351" s="1">
        <v>350</v>
      </c>
      <c r="B351" s="10"/>
      <c r="C351" s="283">
        <v>110</v>
      </c>
      <c r="D351" s="282" t="s">
        <v>3500</v>
      </c>
      <c r="E351" s="282" t="s">
        <v>3499</v>
      </c>
      <c r="F351" s="171" t="str">
        <f t="shared" si="81"/>
        <v>1100301</v>
      </c>
      <c r="G351" s="171" t="str">
        <f t="shared" si="82"/>
        <v>ACCESSOIRES DÉCOR</v>
      </c>
      <c r="H351" s="171" t="str">
        <f t="shared" si="83"/>
        <v>03</v>
      </c>
      <c r="I351" s="171" t="str">
        <f t="shared" si="84"/>
        <v>MOULDED PLASTIC</v>
      </c>
      <c r="J351" s="171">
        <f t="shared" si="85"/>
        <v>0</v>
      </c>
      <c r="K351" s="31">
        <f t="shared" si="86"/>
        <v>0</v>
      </c>
      <c r="L351" s="192" t="s">
        <v>3499</v>
      </c>
      <c r="M351" s="88"/>
      <c r="N351" s="88"/>
      <c r="O351" s="88"/>
      <c r="P351" s="88"/>
      <c r="Q351" s="88"/>
      <c r="R351" s="10" t="s">
        <v>2920</v>
      </c>
      <c r="S351" s="21">
        <v>1</v>
      </c>
      <c r="T351" s="16" t="s">
        <v>3009</v>
      </c>
      <c r="U351" s="16" t="s">
        <v>3010</v>
      </c>
      <c r="V351" s="16" t="s">
        <v>3005</v>
      </c>
      <c r="W351" s="16" t="s">
        <v>3011</v>
      </c>
      <c r="X351" s="45"/>
      <c r="Y351" s="45"/>
      <c r="Z351" s="280">
        <f t="shared" si="87"/>
        <v>5</v>
      </c>
      <c r="AA351" s="12">
        <v>6</v>
      </c>
      <c r="AB351" s="145">
        <v>0.43</v>
      </c>
      <c r="AC351" s="145"/>
      <c r="AD351" s="127">
        <v>20</v>
      </c>
      <c r="AE351" s="152"/>
      <c r="AF351" s="156"/>
      <c r="AG351" s="159">
        <v>1</v>
      </c>
      <c r="AH351" s="137"/>
      <c r="AI351" s="136">
        <v>1</v>
      </c>
      <c r="AJ351" s="136"/>
      <c r="AK351" s="136">
        <v>1</v>
      </c>
      <c r="AL351" s="140"/>
      <c r="AM351" s="144"/>
      <c r="AN351" s="144"/>
      <c r="AO351" s="144"/>
      <c r="AP351" s="144"/>
      <c r="AQ351" s="2" t="str">
        <f t="shared" si="88"/>
        <v>http://www.aubertrain.com/shop/img-put/prod/110/1030-15-01.jpg</v>
      </c>
      <c r="AR351" s="2" t="str">
        <f t="shared" si="75"/>
        <v/>
      </c>
      <c r="AS351" s="2" t="str">
        <f t="shared" si="76"/>
        <v/>
      </c>
      <c r="AT351" s="2" t="str">
        <f t="shared" si="77"/>
        <v/>
      </c>
      <c r="AU351" s="2" t="str">
        <f t="shared" si="78"/>
        <v/>
      </c>
      <c r="AV351" s="2" t="str">
        <f t="shared" si="79"/>
        <v/>
      </c>
      <c r="AW351" s="183" t="str">
        <f t="shared" si="89"/>
        <v>http://www.aubertrain.com/shop/img-put/prod/110/1030-15-01.jpg</v>
      </c>
      <c r="AX351" s="183" t="str">
        <f t="shared" si="80"/>
        <v>ACCESSOIRES DÉCOR,03,MOULDED PLASTIC</v>
      </c>
    </row>
    <row r="352" spans="1:50" s="43" customFormat="1" ht="68" customHeight="1">
      <c r="A352" s="2">
        <v>351</v>
      </c>
      <c r="B352" s="10"/>
      <c r="C352" s="283">
        <v>110</v>
      </c>
      <c r="D352" s="282" t="s">
        <v>3500</v>
      </c>
      <c r="E352" s="282" t="s">
        <v>3499</v>
      </c>
      <c r="F352" s="171" t="str">
        <f t="shared" si="81"/>
        <v>1100301</v>
      </c>
      <c r="G352" s="171" t="str">
        <f t="shared" si="82"/>
        <v>ACCESSOIRES DÉCOR</v>
      </c>
      <c r="H352" s="171" t="str">
        <f t="shared" si="83"/>
        <v>03</v>
      </c>
      <c r="I352" s="171" t="str">
        <f t="shared" si="84"/>
        <v>MOULDED PLASTIC</v>
      </c>
      <c r="J352" s="171">
        <f t="shared" si="85"/>
        <v>0</v>
      </c>
      <c r="K352" s="31">
        <f t="shared" si="86"/>
        <v>0</v>
      </c>
      <c r="L352" s="192" t="s">
        <v>3499</v>
      </c>
      <c r="M352" s="88"/>
      <c r="N352" s="88"/>
      <c r="O352" s="88"/>
      <c r="P352" s="88"/>
      <c r="Q352" s="88"/>
      <c r="R352" s="10" t="s">
        <v>2921</v>
      </c>
      <c r="S352" s="21">
        <v>1</v>
      </c>
      <c r="T352" s="16" t="s">
        <v>3008</v>
      </c>
      <c r="U352" s="16" t="s">
        <v>3007</v>
      </c>
      <c r="V352" s="16" t="s">
        <v>3006</v>
      </c>
      <c r="W352" s="16" t="s">
        <v>3012</v>
      </c>
      <c r="X352" s="45"/>
      <c r="Y352" s="45"/>
      <c r="Z352" s="280">
        <f t="shared" si="87"/>
        <v>5</v>
      </c>
      <c r="AA352" s="12">
        <v>6</v>
      </c>
      <c r="AB352" s="145">
        <v>0.43</v>
      </c>
      <c r="AC352" s="145"/>
      <c r="AD352" s="127">
        <v>20</v>
      </c>
      <c r="AE352" s="152"/>
      <c r="AF352" s="156"/>
      <c r="AG352" s="159">
        <v>1</v>
      </c>
      <c r="AH352" s="137"/>
      <c r="AI352" s="136">
        <v>1</v>
      </c>
      <c r="AJ352" s="136"/>
      <c r="AK352" s="136">
        <v>1</v>
      </c>
      <c r="AL352" s="140"/>
      <c r="AM352" s="144"/>
      <c r="AN352" s="144"/>
      <c r="AO352" s="144"/>
      <c r="AP352" s="144"/>
      <c r="AQ352" s="2" t="str">
        <f t="shared" si="88"/>
        <v>http://www.aubertrain.com/shop/img-put/prod/110/1030-16-01.jpg</v>
      </c>
      <c r="AR352" s="2" t="str">
        <f t="shared" ref="AR352:AR415" si="90">IF(ISBLANK(M352),"",",http://www.aubertrain.com/shop/img-put/prod/"&amp;$C352&amp;"/"&amp;$R352&amp;"-"&amp;M352&amp;".jpg")</f>
        <v/>
      </c>
      <c r="AS352" s="2" t="str">
        <f t="shared" ref="AS352:AS415" si="91">IF(ISBLANK(N352),"",",http://www.aubertrain.com/shop/img-put/prod/"&amp;$C352&amp;"/"&amp;$R352&amp;"-"&amp;N352&amp;".jpg")</f>
        <v/>
      </c>
      <c r="AT352" s="2" t="str">
        <f t="shared" ref="AT352:AT415" si="92">IF(ISBLANK(O352),"",",http://www.aubertrain.com/shop/img-put/prod/"&amp;$C352&amp;"/"&amp;$R352&amp;"-"&amp;O352&amp;".jpg")</f>
        <v/>
      </c>
      <c r="AU352" s="2" t="str">
        <f t="shared" ref="AU352:AU415" si="93">IF(ISBLANK(P352),"",",http://www.aubertrain.com/shop/img-put/prod/"&amp;$C352&amp;"/"&amp;$R352&amp;"-"&amp;P352&amp;".jpg")</f>
        <v/>
      </c>
      <c r="AV352" s="2" t="str">
        <f t="shared" ref="AV352:AV415" si="94">IF(ISBLANK(Q352),"",",http://www.aubertrain.com/shop/img-put/prod/"&amp;$C352&amp;"/"&amp;$R352&amp;"-"&amp;Q352&amp;".jpg")</f>
        <v/>
      </c>
      <c r="AW352" s="183" t="str">
        <f t="shared" si="89"/>
        <v>http://www.aubertrain.com/shop/img-put/prod/110/1030-16-01.jpg</v>
      </c>
      <c r="AX352" s="183" t="str">
        <f t="shared" ref="AX352:AX415" si="95">G352&amp;IF(ISBLANK(D352),"",","&amp;H352)&amp;IF(ISBLANK(E352),"",","&amp;I352)</f>
        <v>ACCESSOIRES DÉCOR,03,MOULDED PLASTIC</v>
      </c>
    </row>
    <row r="353" spans="1:50" s="43" customFormat="1" ht="68" customHeight="1">
      <c r="A353" s="1">
        <v>352</v>
      </c>
      <c r="B353" s="10"/>
      <c r="C353" s="283">
        <v>110</v>
      </c>
      <c r="D353" s="282" t="s">
        <v>3499</v>
      </c>
      <c r="E353" s="282" t="s">
        <v>3499</v>
      </c>
      <c r="F353" s="171" t="str">
        <f t="shared" si="81"/>
        <v>1100101</v>
      </c>
      <c r="G353" s="171" t="str">
        <f t="shared" si="82"/>
        <v>ACCESSOIRES DÉCOR</v>
      </c>
      <c r="H353" s="171" t="str">
        <f t="shared" si="83"/>
        <v>01</v>
      </c>
      <c r="I353" s="171" t="str">
        <f t="shared" si="84"/>
        <v>LASERCUT WOOD</v>
      </c>
      <c r="J353" s="171">
        <f t="shared" si="85"/>
        <v>0</v>
      </c>
      <c r="K353" s="31">
        <f t="shared" si="86"/>
        <v>0</v>
      </c>
      <c r="L353" s="192"/>
      <c r="M353" s="88"/>
      <c r="N353" s="88"/>
      <c r="O353" s="88"/>
      <c r="P353" s="88"/>
      <c r="Q353" s="88"/>
      <c r="R353" s="10" t="s">
        <v>3113</v>
      </c>
      <c r="S353" s="21">
        <v>1</v>
      </c>
      <c r="T353" s="16" t="s">
        <v>3114</v>
      </c>
      <c r="U353" s="16" t="s">
        <v>1677</v>
      </c>
      <c r="V353" s="16" t="s">
        <v>3260</v>
      </c>
      <c r="W353" s="16" t="s">
        <v>3259</v>
      </c>
      <c r="X353" s="45"/>
      <c r="Y353" s="45"/>
      <c r="Z353" s="280">
        <f t="shared" si="87"/>
        <v>6.666666666666667</v>
      </c>
      <c r="AA353" s="12">
        <v>8</v>
      </c>
      <c r="AB353" s="145">
        <v>1</v>
      </c>
      <c r="AC353" s="145"/>
      <c r="AD353" s="127"/>
      <c r="AE353" s="152">
        <v>1</v>
      </c>
      <c r="AF353" s="156"/>
      <c r="AG353" s="159"/>
      <c r="AH353" s="137"/>
      <c r="AI353" s="136">
        <v>1</v>
      </c>
      <c r="AJ353" s="136"/>
      <c r="AK353" s="136">
        <v>1</v>
      </c>
      <c r="AL353" s="140"/>
      <c r="AM353" s="144"/>
      <c r="AN353" s="144"/>
      <c r="AO353" s="144"/>
      <c r="AP353" s="144"/>
      <c r="AQ353" s="2" t="str">
        <f t="shared" si="88"/>
        <v/>
      </c>
      <c r="AR353" s="2" t="str">
        <f t="shared" si="90"/>
        <v/>
      </c>
      <c r="AS353" s="2" t="str">
        <f t="shared" si="91"/>
        <v/>
      </c>
      <c r="AT353" s="2" t="str">
        <f t="shared" si="92"/>
        <v/>
      </c>
      <c r="AU353" s="2" t="str">
        <f t="shared" si="93"/>
        <v/>
      </c>
      <c r="AV353" s="2" t="str">
        <f t="shared" si="94"/>
        <v/>
      </c>
      <c r="AW353" s="183" t="str">
        <f t="shared" si="89"/>
        <v/>
      </c>
      <c r="AX353" s="183" t="str">
        <f t="shared" si="95"/>
        <v>ACCESSOIRES DÉCOR,01,LASERCUT WOOD</v>
      </c>
    </row>
    <row r="354" spans="1:50" s="43" customFormat="1" ht="68" customHeight="1">
      <c r="A354" s="2">
        <v>353</v>
      </c>
      <c r="B354" s="10">
        <v>1040</v>
      </c>
      <c r="C354" s="283">
        <v>110</v>
      </c>
      <c r="D354" s="282" t="s">
        <v>3510</v>
      </c>
      <c r="E354" s="282" t="s">
        <v>3510</v>
      </c>
      <c r="F354" s="171" t="str">
        <f t="shared" si="81"/>
        <v>1100202</v>
      </c>
      <c r="G354" s="171" t="str">
        <f t="shared" si="82"/>
        <v>ACCESSOIRES DÉCOR</v>
      </c>
      <c r="H354" s="171" t="str">
        <f t="shared" si="83"/>
        <v>02</v>
      </c>
      <c r="I354" s="171" t="str">
        <f t="shared" si="84"/>
        <v>BRASS &amp; WHITE METAL</v>
      </c>
      <c r="J354" s="171">
        <f t="shared" si="85"/>
        <v>0</v>
      </c>
      <c r="K354" s="31">
        <f t="shared" si="86"/>
        <v>0</v>
      </c>
      <c r="L354" s="192" t="s">
        <v>3499</v>
      </c>
      <c r="M354" s="88"/>
      <c r="N354" s="88"/>
      <c r="O354" s="88"/>
      <c r="P354" s="88"/>
      <c r="Q354" s="88"/>
      <c r="R354" s="29" t="s">
        <v>521</v>
      </c>
      <c r="S354" s="21">
        <v>1</v>
      </c>
      <c r="T354" s="16" t="s">
        <v>903</v>
      </c>
      <c r="U354" s="16" t="s">
        <v>1664</v>
      </c>
      <c r="V354" s="16" t="s">
        <v>1314</v>
      </c>
      <c r="W354" s="16" t="s">
        <v>1675</v>
      </c>
      <c r="X354" s="11" t="s">
        <v>1815</v>
      </c>
      <c r="Y354" s="11" t="s">
        <v>246</v>
      </c>
      <c r="Z354" s="280">
        <f t="shared" si="87"/>
        <v>10</v>
      </c>
      <c r="AA354" s="12">
        <v>12</v>
      </c>
      <c r="AB354" s="145">
        <v>4.21</v>
      </c>
      <c r="AC354" s="145"/>
      <c r="AD354" s="127">
        <v>30</v>
      </c>
      <c r="AE354" s="152">
        <v>1</v>
      </c>
      <c r="AF354" s="156"/>
      <c r="AG354" s="159"/>
      <c r="AH354" s="137">
        <v>1</v>
      </c>
      <c r="AI354" s="136"/>
      <c r="AJ354" s="136"/>
      <c r="AK354" s="136"/>
      <c r="AL354" s="137">
        <v>1</v>
      </c>
      <c r="AM354" s="144"/>
      <c r="AN354" s="144"/>
      <c r="AO354" s="144"/>
      <c r="AP354" s="144"/>
      <c r="AQ354" s="2" t="str">
        <f t="shared" si="88"/>
        <v>http://www.aubertrain.com/shop/img-put/prod/110/1040-01-01.jpg</v>
      </c>
      <c r="AR354" s="2" t="str">
        <f t="shared" si="90"/>
        <v/>
      </c>
      <c r="AS354" s="2" t="str">
        <f t="shared" si="91"/>
        <v/>
      </c>
      <c r="AT354" s="2" t="str">
        <f t="shared" si="92"/>
        <v/>
      </c>
      <c r="AU354" s="2" t="str">
        <f t="shared" si="93"/>
        <v/>
      </c>
      <c r="AV354" s="2" t="str">
        <f t="shared" si="94"/>
        <v/>
      </c>
      <c r="AW354" s="183" t="str">
        <f t="shared" si="89"/>
        <v>http://www.aubertrain.com/shop/img-put/prod/110/1040-01-01.jpg</v>
      </c>
      <c r="AX354" s="183" t="str">
        <f t="shared" si="95"/>
        <v>ACCESSOIRES DÉCOR,02,BRASS &amp; WHITE METAL</v>
      </c>
    </row>
    <row r="355" spans="1:50" s="43" customFormat="1" ht="68" customHeight="1">
      <c r="A355" s="1">
        <v>354</v>
      </c>
      <c r="B355" s="10"/>
      <c r="C355" s="283">
        <v>110</v>
      </c>
      <c r="D355" s="282" t="s">
        <v>3510</v>
      </c>
      <c r="E355" s="282" t="s">
        <v>3510</v>
      </c>
      <c r="F355" s="171" t="str">
        <f t="shared" si="81"/>
        <v>1100202</v>
      </c>
      <c r="G355" s="171" t="str">
        <f t="shared" si="82"/>
        <v>ACCESSOIRES DÉCOR</v>
      </c>
      <c r="H355" s="171" t="str">
        <f t="shared" si="83"/>
        <v>02</v>
      </c>
      <c r="I355" s="171" t="str">
        <f t="shared" si="84"/>
        <v>BRASS &amp; WHITE METAL</v>
      </c>
      <c r="J355" s="171">
        <f t="shared" si="85"/>
        <v>0</v>
      </c>
      <c r="K355" s="31">
        <f t="shared" si="86"/>
        <v>0</v>
      </c>
      <c r="L355" s="192" t="s">
        <v>3499</v>
      </c>
      <c r="M355" s="192" t="s">
        <v>3510</v>
      </c>
      <c r="N355" s="88"/>
      <c r="O355" s="88"/>
      <c r="P355" s="88"/>
      <c r="Q355" s="88"/>
      <c r="R355" s="29" t="s">
        <v>527</v>
      </c>
      <c r="S355" s="21">
        <v>1</v>
      </c>
      <c r="T355" s="16" t="s">
        <v>79</v>
      </c>
      <c r="U355" s="16" t="s">
        <v>1666</v>
      </c>
      <c r="V355" s="16" t="s">
        <v>2049</v>
      </c>
      <c r="W355" s="16" t="s">
        <v>1665</v>
      </c>
      <c r="X355" s="11" t="s">
        <v>1816</v>
      </c>
      <c r="Y355" s="11" t="s">
        <v>248</v>
      </c>
      <c r="Z355" s="280">
        <f t="shared" si="87"/>
        <v>12.5</v>
      </c>
      <c r="AA355" s="12">
        <v>15</v>
      </c>
      <c r="AB355" s="145">
        <v>4.78</v>
      </c>
      <c r="AC355" s="145"/>
      <c r="AD355" s="127">
        <v>2</v>
      </c>
      <c r="AE355" s="152">
        <v>1</v>
      </c>
      <c r="AF355" s="156"/>
      <c r="AG355" s="159"/>
      <c r="AH355" s="137">
        <v>1</v>
      </c>
      <c r="AI355" s="136"/>
      <c r="AJ355" s="136"/>
      <c r="AK355" s="136"/>
      <c r="AL355" s="137">
        <v>1</v>
      </c>
      <c r="AM355" s="144"/>
      <c r="AN355" s="144"/>
      <c r="AO355" s="144"/>
      <c r="AP355" s="144"/>
      <c r="AQ355" s="2" t="str">
        <f t="shared" si="88"/>
        <v>http://www.aubertrain.com/shop/img-put/prod/110/1040-02-01.jpg</v>
      </c>
      <c r="AR355" s="2" t="str">
        <f t="shared" si="90"/>
        <v>,http://www.aubertrain.com/shop/img-put/prod/110/1040-02-02.jpg</v>
      </c>
      <c r="AS355" s="2" t="str">
        <f t="shared" si="91"/>
        <v/>
      </c>
      <c r="AT355" s="2" t="str">
        <f t="shared" si="92"/>
        <v/>
      </c>
      <c r="AU355" s="2" t="str">
        <f t="shared" si="93"/>
        <v/>
      </c>
      <c r="AV355" s="2" t="str">
        <f t="shared" si="94"/>
        <v/>
      </c>
      <c r="AW355" s="183" t="str">
        <f t="shared" si="89"/>
        <v>http://www.aubertrain.com/shop/img-put/prod/110/1040-02-01.jpg,http://www.aubertrain.com/shop/img-put/prod/110/1040-02-02.jpg</v>
      </c>
      <c r="AX355" s="183" t="str">
        <f t="shared" si="95"/>
        <v>ACCESSOIRES DÉCOR,02,BRASS &amp; WHITE METAL</v>
      </c>
    </row>
    <row r="356" spans="1:50" s="43" customFormat="1" ht="68" customHeight="1">
      <c r="A356" s="2">
        <v>355</v>
      </c>
      <c r="B356" s="10"/>
      <c r="C356" s="283">
        <v>110</v>
      </c>
      <c r="D356" s="282" t="s">
        <v>3510</v>
      </c>
      <c r="E356" s="282" t="s">
        <v>3510</v>
      </c>
      <c r="F356" s="171" t="str">
        <f t="shared" si="81"/>
        <v>1100202</v>
      </c>
      <c r="G356" s="171" t="str">
        <f t="shared" si="82"/>
        <v>ACCESSOIRES DÉCOR</v>
      </c>
      <c r="H356" s="171" t="str">
        <f t="shared" si="83"/>
        <v>02</v>
      </c>
      <c r="I356" s="171" t="str">
        <f t="shared" si="84"/>
        <v>BRASS &amp; WHITE METAL</v>
      </c>
      <c r="J356" s="171">
        <f t="shared" si="85"/>
        <v>0</v>
      </c>
      <c r="K356" s="31">
        <f t="shared" si="86"/>
        <v>0</v>
      </c>
      <c r="L356" s="192" t="s">
        <v>3499</v>
      </c>
      <c r="M356" s="88"/>
      <c r="N356" s="88"/>
      <c r="O356" s="88"/>
      <c r="P356" s="88"/>
      <c r="Q356" s="88"/>
      <c r="R356" s="29" t="s">
        <v>529</v>
      </c>
      <c r="S356" s="21">
        <v>1</v>
      </c>
      <c r="T356" s="16" t="s">
        <v>228</v>
      </c>
      <c r="U356" s="16" t="s">
        <v>1667</v>
      </c>
      <c r="V356" s="16" t="s">
        <v>2240</v>
      </c>
      <c r="W356" s="16" t="s">
        <v>1668</v>
      </c>
      <c r="X356" s="11" t="s">
        <v>1817</v>
      </c>
      <c r="Y356" s="11" t="s">
        <v>233</v>
      </c>
      <c r="Z356" s="280">
        <f t="shared" si="87"/>
        <v>6.666666666666667</v>
      </c>
      <c r="AA356" s="12">
        <v>8</v>
      </c>
      <c r="AB356" s="145"/>
      <c r="AC356" s="145"/>
      <c r="AD356" s="127">
        <v>22</v>
      </c>
      <c r="AE356" s="152">
        <v>1</v>
      </c>
      <c r="AF356" s="156"/>
      <c r="AG356" s="159"/>
      <c r="AH356" s="137">
        <v>1</v>
      </c>
      <c r="AI356" s="136"/>
      <c r="AJ356" s="136"/>
      <c r="AK356" s="136"/>
      <c r="AL356" s="137">
        <v>1</v>
      </c>
      <c r="AM356" s="144"/>
      <c r="AN356" s="144"/>
      <c r="AO356" s="144"/>
      <c r="AP356" s="144"/>
      <c r="AQ356" s="2" t="str">
        <f t="shared" si="88"/>
        <v>http://www.aubertrain.com/shop/img-put/prod/110/1040-03-01.jpg</v>
      </c>
      <c r="AR356" s="2" t="str">
        <f t="shared" si="90"/>
        <v/>
      </c>
      <c r="AS356" s="2" t="str">
        <f t="shared" si="91"/>
        <v/>
      </c>
      <c r="AT356" s="2" t="str">
        <f t="shared" si="92"/>
        <v/>
      </c>
      <c r="AU356" s="2" t="str">
        <f t="shared" si="93"/>
        <v/>
      </c>
      <c r="AV356" s="2" t="str">
        <f t="shared" si="94"/>
        <v/>
      </c>
      <c r="AW356" s="183" t="str">
        <f t="shared" si="89"/>
        <v>http://www.aubertrain.com/shop/img-put/prod/110/1040-03-01.jpg</v>
      </c>
      <c r="AX356" s="183" t="str">
        <f t="shared" si="95"/>
        <v>ACCESSOIRES DÉCOR,02,BRASS &amp; WHITE METAL</v>
      </c>
    </row>
    <row r="357" spans="1:50" s="43" customFormat="1" ht="68" customHeight="1">
      <c r="A357" s="1">
        <v>356</v>
      </c>
      <c r="B357" s="10"/>
      <c r="C357" s="283">
        <v>110</v>
      </c>
      <c r="D357" s="282" t="s">
        <v>3510</v>
      </c>
      <c r="E357" s="282" t="s">
        <v>3510</v>
      </c>
      <c r="F357" s="171" t="str">
        <f t="shared" si="81"/>
        <v>1100202</v>
      </c>
      <c r="G357" s="171" t="str">
        <f t="shared" si="82"/>
        <v>ACCESSOIRES DÉCOR</v>
      </c>
      <c r="H357" s="171" t="str">
        <f t="shared" si="83"/>
        <v>02</v>
      </c>
      <c r="I357" s="171" t="str">
        <f t="shared" si="84"/>
        <v>BRASS &amp; WHITE METAL</v>
      </c>
      <c r="J357" s="171">
        <f t="shared" si="85"/>
        <v>0</v>
      </c>
      <c r="K357" s="31">
        <f t="shared" si="86"/>
        <v>0</v>
      </c>
      <c r="L357" s="192" t="s">
        <v>3499</v>
      </c>
      <c r="M357" s="199"/>
      <c r="N357" s="199"/>
      <c r="O357" s="199"/>
      <c r="P357" s="199"/>
      <c r="Q357" s="199"/>
      <c r="R357" s="89" t="s">
        <v>732</v>
      </c>
      <c r="S357" s="21">
        <v>1</v>
      </c>
      <c r="T357" s="69" t="s">
        <v>2239</v>
      </c>
      <c r="U357" s="86" t="s">
        <v>1669</v>
      </c>
      <c r="V357" s="69" t="s">
        <v>2241</v>
      </c>
      <c r="W357" s="86" t="s">
        <v>1670</v>
      </c>
      <c r="X357" s="78" t="s">
        <v>771</v>
      </c>
      <c r="Y357" s="78" t="s">
        <v>772</v>
      </c>
      <c r="Z357" s="280">
        <f t="shared" si="87"/>
        <v>6.666666666666667</v>
      </c>
      <c r="AA357" s="87">
        <v>8</v>
      </c>
      <c r="AB357" s="149"/>
      <c r="AC357" s="149"/>
      <c r="AD357" s="133">
        <v>12</v>
      </c>
      <c r="AE357" s="152">
        <v>1</v>
      </c>
      <c r="AF357" s="156"/>
      <c r="AG357" s="159"/>
      <c r="AH357" s="137">
        <v>1</v>
      </c>
      <c r="AI357" s="136"/>
      <c r="AJ357" s="136"/>
      <c r="AK357" s="136"/>
      <c r="AL357" s="137">
        <v>1</v>
      </c>
      <c r="AM357" s="144"/>
      <c r="AN357" s="144"/>
      <c r="AO357" s="144"/>
      <c r="AP357" s="144"/>
      <c r="AQ357" s="2" t="str">
        <f t="shared" si="88"/>
        <v>http://www.aubertrain.com/shop/img-put/prod/110/1040-04-01.jpg</v>
      </c>
      <c r="AR357" s="2" t="str">
        <f t="shared" si="90"/>
        <v/>
      </c>
      <c r="AS357" s="2" t="str">
        <f t="shared" si="91"/>
        <v/>
      </c>
      <c r="AT357" s="2" t="str">
        <f t="shared" si="92"/>
        <v/>
      </c>
      <c r="AU357" s="2" t="str">
        <f t="shared" si="93"/>
        <v/>
      </c>
      <c r="AV357" s="2" t="str">
        <f t="shared" si="94"/>
        <v/>
      </c>
      <c r="AW357" s="183" t="str">
        <f t="shared" si="89"/>
        <v>http://www.aubertrain.com/shop/img-put/prod/110/1040-04-01.jpg</v>
      </c>
      <c r="AX357" s="183" t="str">
        <f t="shared" si="95"/>
        <v>ACCESSOIRES DÉCOR,02,BRASS &amp; WHITE METAL</v>
      </c>
    </row>
    <row r="358" spans="1:50" s="43" customFormat="1" ht="68" customHeight="1">
      <c r="A358" s="2">
        <v>357</v>
      </c>
      <c r="B358" s="10"/>
      <c r="C358" s="283">
        <v>110</v>
      </c>
      <c r="D358" s="282" t="s">
        <v>3510</v>
      </c>
      <c r="E358" s="282" t="s">
        <v>3510</v>
      </c>
      <c r="F358" s="171" t="str">
        <f t="shared" si="81"/>
        <v>1100202</v>
      </c>
      <c r="G358" s="171" t="str">
        <f t="shared" si="82"/>
        <v>ACCESSOIRES DÉCOR</v>
      </c>
      <c r="H358" s="171" t="str">
        <f t="shared" si="83"/>
        <v>02</v>
      </c>
      <c r="I358" s="171" t="str">
        <f t="shared" si="84"/>
        <v>BRASS &amp; WHITE METAL</v>
      </c>
      <c r="J358" s="171">
        <f t="shared" si="85"/>
        <v>0</v>
      </c>
      <c r="K358" s="31">
        <f t="shared" si="86"/>
        <v>0</v>
      </c>
      <c r="L358" s="192"/>
      <c r="M358" s="88"/>
      <c r="N358" s="88"/>
      <c r="O358" s="88"/>
      <c r="P358" s="88"/>
      <c r="Q358" s="88"/>
      <c r="R358" s="29" t="s">
        <v>770</v>
      </c>
      <c r="S358" s="21">
        <v>1</v>
      </c>
      <c r="T358" s="39" t="s">
        <v>1671</v>
      </c>
      <c r="U358" s="16" t="s">
        <v>1672</v>
      </c>
      <c r="V358" s="39" t="s">
        <v>1673</v>
      </c>
      <c r="W358" s="16" t="s">
        <v>1674</v>
      </c>
      <c r="X358" s="11" t="s">
        <v>859</v>
      </c>
      <c r="Y358" s="11" t="s">
        <v>858</v>
      </c>
      <c r="Z358" s="280">
        <f t="shared" si="87"/>
        <v>0</v>
      </c>
      <c r="AA358" s="12"/>
      <c r="AB358" s="145"/>
      <c r="AC358" s="145"/>
      <c r="AD358" s="127"/>
      <c r="AE358" s="152">
        <v>1</v>
      </c>
      <c r="AF358" s="156"/>
      <c r="AG358" s="159"/>
      <c r="AH358" s="137">
        <v>1</v>
      </c>
      <c r="AI358" s="136"/>
      <c r="AJ358" s="136"/>
      <c r="AK358" s="136"/>
      <c r="AL358" s="137">
        <v>1</v>
      </c>
      <c r="AM358" s="144"/>
      <c r="AN358" s="144"/>
      <c r="AO358" s="144"/>
      <c r="AP358" s="144"/>
      <c r="AQ358" s="2" t="str">
        <f t="shared" si="88"/>
        <v/>
      </c>
      <c r="AR358" s="2" t="str">
        <f t="shared" si="90"/>
        <v/>
      </c>
      <c r="AS358" s="2" t="str">
        <f t="shared" si="91"/>
        <v/>
      </c>
      <c r="AT358" s="2" t="str">
        <f t="shared" si="92"/>
        <v/>
      </c>
      <c r="AU358" s="2" t="str">
        <f t="shared" si="93"/>
        <v/>
      </c>
      <c r="AV358" s="2" t="str">
        <f t="shared" si="94"/>
        <v/>
      </c>
      <c r="AW358" s="183" t="str">
        <f t="shared" si="89"/>
        <v/>
      </c>
      <c r="AX358" s="183" t="str">
        <f t="shared" si="95"/>
        <v>ACCESSOIRES DÉCOR,02,BRASS &amp; WHITE METAL</v>
      </c>
    </row>
    <row r="359" spans="1:50" s="43" customFormat="1" ht="68" customHeight="1">
      <c r="A359" s="1">
        <v>358</v>
      </c>
      <c r="B359" s="10"/>
      <c r="C359" s="283">
        <v>110</v>
      </c>
      <c r="D359" s="282" t="s">
        <v>3510</v>
      </c>
      <c r="E359" s="282" t="s">
        <v>3510</v>
      </c>
      <c r="F359" s="171" t="str">
        <f t="shared" si="81"/>
        <v>1100202</v>
      </c>
      <c r="G359" s="171" t="str">
        <f t="shared" si="82"/>
        <v>ACCESSOIRES DÉCOR</v>
      </c>
      <c r="H359" s="171" t="str">
        <f t="shared" si="83"/>
        <v>02</v>
      </c>
      <c r="I359" s="171" t="str">
        <f t="shared" si="84"/>
        <v>BRASS &amp; WHITE METAL</v>
      </c>
      <c r="J359" s="171">
        <f t="shared" si="85"/>
        <v>0</v>
      </c>
      <c r="K359" s="31">
        <f t="shared" si="86"/>
        <v>0</v>
      </c>
      <c r="L359" s="192" t="s">
        <v>3499</v>
      </c>
      <c r="M359" s="88"/>
      <c r="N359" s="88"/>
      <c r="O359" s="88"/>
      <c r="P359" s="88"/>
      <c r="Q359" s="88"/>
      <c r="R359" s="29" t="s">
        <v>898</v>
      </c>
      <c r="S359" s="21">
        <v>1</v>
      </c>
      <c r="T359" s="39" t="s">
        <v>899</v>
      </c>
      <c r="U359" s="16" t="s">
        <v>2244</v>
      </c>
      <c r="V359" s="39" t="s">
        <v>2242</v>
      </c>
      <c r="W359" s="16" t="s">
        <v>2243</v>
      </c>
      <c r="X359" s="11" t="s">
        <v>2245</v>
      </c>
      <c r="Y359" s="11" t="s">
        <v>2246</v>
      </c>
      <c r="Z359" s="280">
        <f t="shared" si="87"/>
        <v>4.166666666666667</v>
      </c>
      <c r="AA359" s="12">
        <v>5</v>
      </c>
      <c r="AB359" s="145"/>
      <c r="AC359" s="145"/>
      <c r="AD359" s="127">
        <v>240</v>
      </c>
      <c r="AE359" s="152">
        <v>1</v>
      </c>
      <c r="AF359" s="156"/>
      <c r="AG359" s="159"/>
      <c r="AH359" s="137">
        <v>1</v>
      </c>
      <c r="AI359" s="136"/>
      <c r="AJ359" s="136"/>
      <c r="AK359" s="136"/>
      <c r="AL359" s="137">
        <v>1</v>
      </c>
      <c r="AM359" s="144"/>
      <c r="AN359" s="144"/>
      <c r="AO359" s="144"/>
      <c r="AP359" s="144"/>
      <c r="AQ359" s="2" t="str">
        <f t="shared" si="88"/>
        <v>http://www.aubertrain.com/shop/img-put/prod/110/1040-06-01.jpg</v>
      </c>
      <c r="AR359" s="2" t="str">
        <f t="shared" si="90"/>
        <v/>
      </c>
      <c r="AS359" s="2" t="str">
        <f t="shared" si="91"/>
        <v/>
      </c>
      <c r="AT359" s="2" t="str">
        <f t="shared" si="92"/>
        <v/>
      </c>
      <c r="AU359" s="2" t="str">
        <f t="shared" si="93"/>
        <v/>
      </c>
      <c r="AV359" s="2" t="str">
        <f t="shared" si="94"/>
        <v/>
      </c>
      <c r="AW359" s="183" t="str">
        <f t="shared" si="89"/>
        <v>http://www.aubertrain.com/shop/img-put/prod/110/1040-06-01.jpg</v>
      </c>
      <c r="AX359" s="183" t="str">
        <f t="shared" si="95"/>
        <v>ACCESSOIRES DÉCOR,02,BRASS &amp; WHITE METAL</v>
      </c>
    </row>
    <row r="360" spans="1:50" s="43" customFormat="1" ht="68" customHeight="1">
      <c r="A360" s="2">
        <v>359</v>
      </c>
      <c r="B360" s="10"/>
      <c r="C360" s="283">
        <v>110</v>
      </c>
      <c r="D360" s="282" t="s">
        <v>3510</v>
      </c>
      <c r="E360" s="282" t="s">
        <v>3510</v>
      </c>
      <c r="F360" s="171" t="str">
        <f t="shared" si="81"/>
        <v>1100202</v>
      </c>
      <c r="G360" s="171" t="str">
        <f t="shared" si="82"/>
        <v>ACCESSOIRES DÉCOR</v>
      </c>
      <c r="H360" s="171" t="str">
        <f t="shared" si="83"/>
        <v>02</v>
      </c>
      <c r="I360" s="171" t="str">
        <f t="shared" si="84"/>
        <v>BRASS &amp; WHITE METAL</v>
      </c>
      <c r="J360" s="171">
        <f t="shared" si="85"/>
        <v>0</v>
      </c>
      <c r="K360" s="31">
        <f t="shared" si="86"/>
        <v>0</v>
      </c>
      <c r="L360" s="192" t="s">
        <v>3499</v>
      </c>
      <c r="M360" s="88"/>
      <c r="N360" s="88"/>
      <c r="O360" s="88"/>
      <c r="P360" s="88"/>
      <c r="Q360" s="88"/>
      <c r="R360" s="29" t="s">
        <v>2889</v>
      </c>
      <c r="S360" s="21">
        <v>1</v>
      </c>
      <c r="T360" s="16" t="s">
        <v>2892</v>
      </c>
      <c r="U360" s="16" t="s">
        <v>2213</v>
      </c>
      <c r="V360" s="16" t="s">
        <v>2891</v>
      </c>
      <c r="W360" s="16" t="s">
        <v>2890</v>
      </c>
      <c r="X360" s="11" t="s">
        <v>2893</v>
      </c>
      <c r="Y360" s="11" t="s">
        <v>2894</v>
      </c>
      <c r="Z360" s="280">
        <f t="shared" si="87"/>
        <v>3.3333333333333335</v>
      </c>
      <c r="AA360" s="12">
        <v>4</v>
      </c>
      <c r="AB360" s="145"/>
      <c r="AC360" s="145"/>
      <c r="AD360" s="127">
        <v>7</v>
      </c>
      <c r="AE360" s="152">
        <v>1</v>
      </c>
      <c r="AF360" s="156"/>
      <c r="AG360" s="159"/>
      <c r="AH360" s="137">
        <v>1</v>
      </c>
      <c r="AI360" s="136"/>
      <c r="AJ360" s="136"/>
      <c r="AK360" s="136"/>
      <c r="AL360" s="137">
        <v>1</v>
      </c>
      <c r="AM360" s="144"/>
      <c r="AN360" s="144"/>
      <c r="AO360" s="144"/>
      <c r="AP360" s="144"/>
      <c r="AQ360" s="2" t="str">
        <f t="shared" si="88"/>
        <v>http://www.aubertrain.com/shop/img-put/prod/110/1040-07-01.jpg</v>
      </c>
      <c r="AR360" s="2" t="str">
        <f t="shared" si="90"/>
        <v/>
      </c>
      <c r="AS360" s="2" t="str">
        <f t="shared" si="91"/>
        <v/>
      </c>
      <c r="AT360" s="2" t="str">
        <f t="shared" si="92"/>
        <v/>
      </c>
      <c r="AU360" s="2" t="str">
        <f t="shared" si="93"/>
        <v/>
      </c>
      <c r="AV360" s="2" t="str">
        <f t="shared" si="94"/>
        <v/>
      </c>
      <c r="AW360" s="183" t="str">
        <f t="shared" si="89"/>
        <v>http://www.aubertrain.com/shop/img-put/prod/110/1040-07-01.jpg</v>
      </c>
      <c r="AX360" s="183" t="str">
        <f t="shared" si="95"/>
        <v>ACCESSOIRES DÉCOR,02,BRASS &amp; WHITE METAL</v>
      </c>
    </row>
    <row r="361" spans="1:50" s="43" customFormat="1" ht="68" customHeight="1">
      <c r="A361" s="1">
        <v>360</v>
      </c>
      <c r="B361" s="10">
        <v>1050</v>
      </c>
      <c r="C361" s="283">
        <v>110</v>
      </c>
      <c r="D361" s="282" t="s">
        <v>3500</v>
      </c>
      <c r="E361" s="282" t="s">
        <v>3499</v>
      </c>
      <c r="F361" s="171" t="str">
        <f t="shared" si="81"/>
        <v>1100301</v>
      </c>
      <c r="G361" s="171" t="str">
        <f t="shared" si="82"/>
        <v>ACCESSOIRES DÉCOR</v>
      </c>
      <c r="H361" s="171" t="str">
        <f t="shared" si="83"/>
        <v>03</v>
      </c>
      <c r="I361" s="171" t="str">
        <f t="shared" si="84"/>
        <v>MOULDED PLASTIC</v>
      </c>
      <c r="J361" s="171">
        <f t="shared" si="85"/>
        <v>0</v>
      </c>
      <c r="K361" s="31">
        <f t="shared" si="86"/>
        <v>0</v>
      </c>
      <c r="L361" s="192" t="s">
        <v>3499</v>
      </c>
      <c r="M361" s="88"/>
      <c r="N361" s="88"/>
      <c r="O361" s="88"/>
      <c r="P361" s="88"/>
      <c r="Q361" s="88"/>
      <c r="R361" s="29" t="s">
        <v>773</v>
      </c>
      <c r="S361" s="21">
        <v>1</v>
      </c>
      <c r="T361" s="16" t="s">
        <v>308</v>
      </c>
      <c r="U361" s="16" t="s">
        <v>853</v>
      </c>
      <c r="V361" s="16" t="s">
        <v>1540</v>
      </c>
      <c r="W361" s="16" t="s">
        <v>1676</v>
      </c>
      <c r="X361" s="11" t="s">
        <v>860</v>
      </c>
      <c r="Y361" s="11" t="s">
        <v>861</v>
      </c>
      <c r="Z361" s="280">
        <f t="shared" si="87"/>
        <v>6.666666666666667</v>
      </c>
      <c r="AA361" s="12">
        <v>8</v>
      </c>
      <c r="AB361" s="145">
        <v>3.9</v>
      </c>
      <c r="AC361" s="145"/>
      <c r="AD361" s="127">
        <v>30</v>
      </c>
      <c r="AE361" s="152">
        <v>1</v>
      </c>
      <c r="AF361" s="156"/>
      <c r="AG361" s="159"/>
      <c r="AH361" s="137">
        <v>1</v>
      </c>
      <c r="AI361" s="136"/>
      <c r="AJ361" s="136"/>
      <c r="AK361" s="136"/>
      <c r="AL361" s="140"/>
      <c r="AM361" s="136">
        <v>1</v>
      </c>
      <c r="AN361" s="144"/>
      <c r="AO361" s="144"/>
      <c r="AP361" s="144"/>
      <c r="AQ361" s="2" t="str">
        <f t="shared" si="88"/>
        <v>http://www.aubertrain.com/shop/img-put/prod/110/1050-01-01.jpg</v>
      </c>
      <c r="AR361" s="2" t="str">
        <f t="shared" si="90"/>
        <v/>
      </c>
      <c r="AS361" s="2" t="str">
        <f t="shared" si="91"/>
        <v/>
      </c>
      <c r="AT361" s="2" t="str">
        <f t="shared" si="92"/>
        <v/>
      </c>
      <c r="AU361" s="2" t="str">
        <f t="shared" si="93"/>
        <v/>
      </c>
      <c r="AV361" s="2" t="str">
        <f t="shared" si="94"/>
        <v/>
      </c>
      <c r="AW361" s="183" t="str">
        <f t="shared" si="89"/>
        <v>http://www.aubertrain.com/shop/img-put/prod/110/1050-01-01.jpg</v>
      </c>
      <c r="AX361" s="183" t="str">
        <f t="shared" si="95"/>
        <v>ACCESSOIRES DÉCOR,03,MOULDED PLASTIC</v>
      </c>
    </row>
    <row r="362" spans="1:50" s="43" customFormat="1" ht="68" customHeight="1">
      <c r="A362" s="2">
        <v>361</v>
      </c>
      <c r="B362" s="114"/>
      <c r="C362" s="283">
        <v>110</v>
      </c>
      <c r="D362" s="282" t="s">
        <v>3500</v>
      </c>
      <c r="E362" s="282" t="s">
        <v>3499</v>
      </c>
      <c r="F362" s="171" t="str">
        <f t="shared" si="81"/>
        <v>1100301</v>
      </c>
      <c r="G362" s="171" t="str">
        <f t="shared" si="82"/>
        <v>ACCESSOIRES DÉCOR</v>
      </c>
      <c r="H362" s="171" t="str">
        <f t="shared" si="83"/>
        <v>03</v>
      </c>
      <c r="I362" s="171" t="str">
        <f t="shared" si="84"/>
        <v>MOULDED PLASTIC</v>
      </c>
      <c r="J362" s="171">
        <f t="shared" si="85"/>
        <v>0</v>
      </c>
      <c r="K362" s="31">
        <f t="shared" si="86"/>
        <v>0</v>
      </c>
      <c r="L362" s="192" t="s">
        <v>3499</v>
      </c>
      <c r="M362" s="187"/>
      <c r="N362" s="187"/>
      <c r="O362" s="187"/>
      <c r="P362" s="187"/>
      <c r="Q362" s="187"/>
      <c r="R362" s="29" t="s">
        <v>2895</v>
      </c>
      <c r="S362" s="21">
        <v>1</v>
      </c>
      <c r="T362" s="93" t="s">
        <v>2916</v>
      </c>
      <c r="U362" s="93" t="s">
        <v>2907</v>
      </c>
      <c r="V362" s="93" t="s">
        <v>2903</v>
      </c>
      <c r="W362" s="93" t="s">
        <v>2912</v>
      </c>
      <c r="X362" s="115"/>
      <c r="Y362" s="102"/>
      <c r="Z362" s="280">
        <f t="shared" si="87"/>
        <v>16.666666666666668</v>
      </c>
      <c r="AA362" s="94">
        <v>20</v>
      </c>
      <c r="AB362" s="12"/>
      <c r="AC362" s="12"/>
      <c r="AD362" s="162"/>
      <c r="AE362" s="152"/>
      <c r="AF362" s="156"/>
      <c r="AG362" s="159">
        <v>1</v>
      </c>
      <c r="AH362" s="137">
        <v>1</v>
      </c>
      <c r="AI362" s="136"/>
      <c r="AJ362" s="136"/>
      <c r="AK362" s="136"/>
      <c r="AL362" s="140"/>
      <c r="AM362" s="136">
        <v>1</v>
      </c>
      <c r="AN362" s="144"/>
      <c r="AO362" s="144"/>
      <c r="AP362" s="144"/>
      <c r="AQ362" s="2" t="str">
        <f t="shared" si="88"/>
        <v>http://www.aubertrain.com/shop/img-put/prod/110/1050-02-01.jpg</v>
      </c>
      <c r="AR362" s="2" t="str">
        <f t="shared" si="90"/>
        <v/>
      </c>
      <c r="AS362" s="2" t="str">
        <f t="shared" si="91"/>
        <v/>
      </c>
      <c r="AT362" s="2" t="str">
        <f t="shared" si="92"/>
        <v/>
      </c>
      <c r="AU362" s="2" t="str">
        <f t="shared" si="93"/>
        <v/>
      </c>
      <c r="AV362" s="2" t="str">
        <f t="shared" si="94"/>
        <v/>
      </c>
      <c r="AW362" s="183" t="str">
        <f t="shared" si="89"/>
        <v>http://www.aubertrain.com/shop/img-put/prod/110/1050-02-01.jpg</v>
      </c>
      <c r="AX362" s="183" t="str">
        <f t="shared" si="95"/>
        <v>ACCESSOIRES DÉCOR,03,MOULDED PLASTIC</v>
      </c>
    </row>
    <row r="363" spans="1:50" s="43" customFormat="1" ht="68" customHeight="1">
      <c r="A363" s="1">
        <v>362</v>
      </c>
      <c r="B363" s="114"/>
      <c r="C363" s="283">
        <v>110</v>
      </c>
      <c r="D363" s="282" t="s">
        <v>3500</v>
      </c>
      <c r="E363" s="282" t="s">
        <v>3499</v>
      </c>
      <c r="F363" s="171" t="str">
        <f t="shared" si="81"/>
        <v>1100301</v>
      </c>
      <c r="G363" s="171" t="str">
        <f t="shared" si="82"/>
        <v>ACCESSOIRES DÉCOR</v>
      </c>
      <c r="H363" s="171" t="str">
        <f t="shared" si="83"/>
        <v>03</v>
      </c>
      <c r="I363" s="171" t="str">
        <f t="shared" si="84"/>
        <v>MOULDED PLASTIC</v>
      </c>
      <c r="J363" s="171">
        <f t="shared" si="85"/>
        <v>0</v>
      </c>
      <c r="K363" s="31">
        <f t="shared" si="86"/>
        <v>0</v>
      </c>
      <c r="L363" s="192" t="s">
        <v>3499</v>
      </c>
      <c r="M363" s="187"/>
      <c r="N363" s="187"/>
      <c r="O363" s="187"/>
      <c r="P363" s="187"/>
      <c r="Q363" s="187"/>
      <c r="R363" s="29" t="s">
        <v>2896</v>
      </c>
      <c r="S363" s="21">
        <v>1</v>
      </c>
      <c r="T363" s="93" t="s">
        <v>2899</v>
      </c>
      <c r="U363" s="93" t="s">
        <v>2910</v>
      </c>
      <c r="V363" s="93" t="s">
        <v>2904</v>
      </c>
      <c r="W363" s="93" t="s">
        <v>2913</v>
      </c>
      <c r="X363" s="115"/>
      <c r="Y363" s="102"/>
      <c r="Z363" s="280">
        <f t="shared" si="87"/>
        <v>4.166666666666667</v>
      </c>
      <c r="AA363" s="94">
        <v>5</v>
      </c>
      <c r="AB363" s="12"/>
      <c r="AC363" s="12"/>
      <c r="AD363" s="162"/>
      <c r="AE363" s="152"/>
      <c r="AF363" s="156"/>
      <c r="AG363" s="159">
        <v>1</v>
      </c>
      <c r="AH363" s="137">
        <v>1</v>
      </c>
      <c r="AI363" s="136"/>
      <c r="AJ363" s="136"/>
      <c r="AK363" s="136"/>
      <c r="AL363" s="140"/>
      <c r="AM363" s="136">
        <v>1</v>
      </c>
      <c r="AN363" s="144"/>
      <c r="AO363" s="144"/>
      <c r="AP363" s="144"/>
      <c r="AQ363" s="2" t="str">
        <f t="shared" si="88"/>
        <v>http://www.aubertrain.com/shop/img-put/prod/110/1050-03-01.jpg</v>
      </c>
      <c r="AR363" s="2" t="str">
        <f t="shared" si="90"/>
        <v/>
      </c>
      <c r="AS363" s="2" t="str">
        <f t="shared" si="91"/>
        <v/>
      </c>
      <c r="AT363" s="2" t="str">
        <f t="shared" si="92"/>
        <v/>
      </c>
      <c r="AU363" s="2" t="str">
        <f t="shared" si="93"/>
        <v/>
      </c>
      <c r="AV363" s="2" t="str">
        <f t="shared" si="94"/>
        <v/>
      </c>
      <c r="AW363" s="183" t="str">
        <f t="shared" si="89"/>
        <v>http://www.aubertrain.com/shop/img-put/prod/110/1050-03-01.jpg</v>
      </c>
      <c r="AX363" s="183" t="str">
        <f t="shared" si="95"/>
        <v>ACCESSOIRES DÉCOR,03,MOULDED PLASTIC</v>
      </c>
    </row>
    <row r="364" spans="1:50" s="43" customFormat="1" ht="68" customHeight="1">
      <c r="A364" s="2">
        <v>363</v>
      </c>
      <c r="B364" s="114"/>
      <c r="C364" s="283">
        <v>110</v>
      </c>
      <c r="D364" s="282" t="s">
        <v>3500</v>
      </c>
      <c r="E364" s="282" t="s">
        <v>3499</v>
      </c>
      <c r="F364" s="171" t="str">
        <f t="shared" si="81"/>
        <v>1100301</v>
      </c>
      <c r="G364" s="171" t="str">
        <f t="shared" si="82"/>
        <v>ACCESSOIRES DÉCOR</v>
      </c>
      <c r="H364" s="171" t="str">
        <f t="shared" si="83"/>
        <v>03</v>
      </c>
      <c r="I364" s="171" t="str">
        <f t="shared" si="84"/>
        <v>MOULDED PLASTIC</v>
      </c>
      <c r="J364" s="171">
        <f t="shared" si="85"/>
        <v>0</v>
      </c>
      <c r="K364" s="31">
        <f t="shared" si="86"/>
        <v>0</v>
      </c>
      <c r="L364" s="192" t="s">
        <v>3499</v>
      </c>
      <c r="M364" s="187"/>
      <c r="N364" s="187"/>
      <c r="O364" s="187"/>
      <c r="P364" s="187"/>
      <c r="Q364" s="187"/>
      <c r="R364" s="29" t="s">
        <v>2897</v>
      </c>
      <c r="S364" s="21">
        <v>1</v>
      </c>
      <c r="T364" s="93" t="s">
        <v>2900</v>
      </c>
      <c r="U364" s="93" t="s">
        <v>2908</v>
      </c>
      <c r="V364" s="93" t="s">
        <v>2905</v>
      </c>
      <c r="W364" s="93" t="s">
        <v>2915</v>
      </c>
      <c r="X364" s="115"/>
      <c r="Y364" s="102"/>
      <c r="Z364" s="280">
        <f t="shared" si="87"/>
        <v>6.666666666666667</v>
      </c>
      <c r="AA364" s="94">
        <v>8</v>
      </c>
      <c r="AB364" s="12"/>
      <c r="AC364" s="12"/>
      <c r="AD364" s="162"/>
      <c r="AE364" s="152"/>
      <c r="AF364" s="156"/>
      <c r="AG364" s="159">
        <v>1</v>
      </c>
      <c r="AH364" s="137">
        <v>1</v>
      </c>
      <c r="AI364" s="136"/>
      <c r="AJ364" s="136"/>
      <c r="AK364" s="136"/>
      <c r="AL364" s="140"/>
      <c r="AM364" s="136">
        <v>1</v>
      </c>
      <c r="AN364" s="144"/>
      <c r="AO364" s="144"/>
      <c r="AP364" s="144"/>
      <c r="AQ364" s="2" t="str">
        <f t="shared" si="88"/>
        <v>http://www.aubertrain.com/shop/img-put/prod/110/1050-04-01.jpg</v>
      </c>
      <c r="AR364" s="2" t="str">
        <f t="shared" si="90"/>
        <v/>
      </c>
      <c r="AS364" s="2" t="str">
        <f t="shared" si="91"/>
        <v/>
      </c>
      <c r="AT364" s="2" t="str">
        <f t="shared" si="92"/>
        <v/>
      </c>
      <c r="AU364" s="2" t="str">
        <f t="shared" si="93"/>
        <v/>
      </c>
      <c r="AV364" s="2" t="str">
        <f t="shared" si="94"/>
        <v/>
      </c>
      <c r="AW364" s="183" t="str">
        <f t="shared" si="89"/>
        <v>http://www.aubertrain.com/shop/img-put/prod/110/1050-04-01.jpg</v>
      </c>
      <c r="AX364" s="183" t="str">
        <f t="shared" si="95"/>
        <v>ACCESSOIRES DÉCOR,03,MOULDED PLASTIC</v>
      </c>
    </row>
    <row r="365" spans="1:50" s="43" customFormat="1" ht="68" customHeight="1">
      <c r="A365" s="1">
        <v>364</v>
      </c>
      <c r="B365" s="114"/>
      <c r="C365" s="283">
        <v>110</v>
      </c>
      <c r="D365" s="282" t="s">
        <v>3500</v>
      </c>
      <c r="E365" s="282" t="s">
        <v>3499</v>
      </c>
      <c r="F365" s="171" t="str">
        <f t="shared" si="81"/>
        <v>1100301</v>
      </c>
      <c r="G365" s="171" t="str">
        <f t="shared" si="82"/>
        <v>ACCESSOIRES DÉCOR</v>
      </c>
      <c r="H365" s="171" t="str">
        <f t="shared" si="83"/>
        <v>03</v>
      </c>
      <c r="I365" s="171" t="str">
        <f t="shared" si="84"/>
        <v>MOULDED PLASTIC</v>
      </c>
      <c r="J365" s="171">
        <f t="shared" si="85"/>
        <v>0</v>
      </c>
      <c r="K365" s="31">
        <f t="shared" si="86"/>
        <v>0</v>
      </c>
      <c r="L365" s="192" t="s">
        <v>3499</v>
      </c>
      <c r="M365" s="187"/>
      <c r="N365" s="187"/>
      <c r="O365" s="187"/>
      <c r="P365" s="187"/>
      <c r="Q365" s="187"/>
      <c r="R365" s="29" t="s">
        <v>2898</v>
      </c>
      <c r="S365" s="21">
        <v>1</v>
      </c>
      <c r="T365" s="93" t="s">
        <v>2901</v>
      </c>
      <c r="U365" s="93" t="s">
        <v>2911</v>
      </c>
      <c r="V365" s="93" t="s">
        <v>2906</v>
      </c>
      <c r="W365" s="93" t="s">
        <v>2914</v>
      </c>
      <c r="X365" s="115"/>
      <c r="Y365" s="102"/>
      <c r="Z365" s="280">
        <f t="shared" si="87"/>
        <v>5</v>
      </c>
      <c r="AA365" s="94">
        <v>6</v>
      </c>
      <c r="AB365" s="12"/>
      <c r="AC365" s="12"/>
      <c r="AD365" s="162"/>
      <c r="AE365" s="152"/>
      <c r="AF365" s="156"/>
      <c r="AG365" s="159">
        <v>1</v>
      </c>
      <c r="AH365" s="137">
        <v>1</v>
      </c>
      <c r="AI365" s="136"/>
      <c r="AJ365" s="136"/>
      <c r="AK365" s="136"/>
      <c r="AL365" s="140"/>
      <c r="AM365" s="136">
        <v>1</v>
      </c>
      <c r="AN365" s="144"/>
      <c r="AO365" s="144"/>
      <c r="AP365" s="144"/>
      <c r="AQ365" s="2" t="str">
        <f t="shared" si="88"/>
        <v>http://www.aubertrain.com/shop/img-put/prod/110/1050-05-01.jpg</v>
      </c>
      <c r="AR365" s="2" t="str">
        <f t="shared" si="90"/>
        <v/>
      </c>
      <c r="AS365" s="2" t="str">
        <f t="shared" si="91"/>
        <v/>
      </c>
      <c r="AT365" s="2" t="str">
        <f t="shared" si="92"/>
        <v/>
      </c>
      <c r="AU365" s="2" t="str">
        <f t="shared" si="93"/>
        <v/>
      </c>
      <c r="AV365" s="2" t="str">
        <f t="shared" si="94"/>
        <v/>
      </c>
      <c r="AW365" s="183" t="str">
        <f t="shared" si="89"/>
        <v>http://www.aubertrain.com/shop/img-put/prod/110/1050-05-01.jpg</v>
      </c>
      <c r="AX365" s="183" t="str">
        <f t="shared" si="95"/>
        <v>ACCESSOIRES DÉCOR,03,MOULDED PLASTIC</v>
      </c>
    </row>
    <row r="366" spans="1:50" s="43" customFormat="1" ht="68" customHeight="1">
      <c r="A366" s="2">
        <v>365</v>
      </c>
      <c r="B366" s="114"/>
      <c r="C366" s="283">
        <v>110</v>
      </c>
      <c r="D366" s="282" t="s">
        <v>3500</v>
      </c>
      <c r="E366" s="282" t="s">
        <v>3499</v>
      </c>
      <c r="F366" s="171" t="str">
        <f t="shared" si="81"/>
        <v>1100301</v>
      </c>
      <c r="G366" s="171" t="str">
        <f t="shared" si="82"/>
        <v>ACCESSOIRES DÉCOR</v>
      </c>
      <c r="H366" s="171" t="str">
        <f t="shared" si="83"/>
        <v>03</v>
      </c>
      <c r="I366" s="171" t="str">
        <f t="shared" si="84"/>
        <v>MOULDED PLASTIC</v>
      </c>
      <c r="J366" s="171">
        <f t="shared" si="85"/>
        <v>0</v>
      </c>
      <c r="K366" s="31">
        <f t="shared" si="86"/>
        <v>0</v>
      </c>
      <c r="L366" s="192" t="s">
        <v>3499</v>
      </c>
      <c r="M366" s="187"/>
      <c r="N366" s="187"/>
      <c r="O366" s="187"/>
      <c r="P366" s="187"/>
      <c r="Q366" s="187"/>
      <c r="R366" s="29" t="s">
        <v>2902</v>
      </c>
      <c r="S366" s="21">
        <v>1</v>
      </c>
      <c r="T366" s="93" t="s">
        <v>2988</v>
      </c>
      <c r="U366" s="93" t="s">
        <v>2909</v>
      </c>
      <c r="V366" s="93" t="s">
        <v>2988</v>
      </c>
      <c r="W366" s="93" t="s">
        <v>3250</v>
      </c>
      <c r="X366" s="115"/>
      <c r="Y366" s="102"/>
      <c r="Z366" s="280">
        <f t="shared" si="87"/>
        <v>4.166666666666667</v>
      </c>
      <c r="AA366" s="94">
        <v>5</v>
      </c>
      <c r="AB366" s="12"/>
      <c r="AC366" s="12"/>
      <c r="AD366" s="162"/>
      <c r="AE366" s="152"/>
      <c r="AF366" s="156"/>
      <c r="AG366" s="159">
        <v>1</v>
      </c>
      <c r="AH366" s="137">
        <v>1</v>
      </c>
      <c r="AI366" s="136"/>
      <c r="AJ366" s="136"/>
      <c r="AK366" s="136"/>
      <c r="AL366" s="140"/>
      <c r="AM366" s="136">
        <v>1</v>
      </c>
      <c r="AN366" s="144"/>
      <c r="AO366" s="144"/>
      <c r="AP366" s="144"/>
      <c r="AQ366" s="2" t="str">
        <f t="shared" si="88"/>
        <v>http://www.aubertrain.com/shop/img-put/prod/110/1050-06-01.jpg</v>
      </c>
      <c r="AR366" s="2" t="str">
        <f t="shared" si="90"/>
        <v/>
      </c>
      <c r="AS366" s="2" t="str">
        <f t="shared" si="91"/>
        <v/>
      </c>
      <c r="AT366" s="2" t="str">
        <f t="shared" si="92"/>
        <v/>
      </c>
      <c r="AU366" s="2" t="str">
        <f t="shared" si="93"/>
        <v/>
      </c>
      <c r="AV366" s="2" t="str">
        <f t="shared" si="94"/>
        <v/>
      </c>
      <c r="AW366" s="183" t="str">
        <f t="shared" si="89"/>
        <v>http://www.aubertrain.com/shop/img-put/prod/110/1050-06-01.jpg</v>
      </c>
      <c r="AX366" s="183" t="str">
        <f t="shared" si="95"/>
        <v>ACCESSOIRES DÉCOR,03,MOULDED PLASTIC</v>
      </c>
    </row>
    <row r="367" spans="1:50" s="43" customFormat="1" ht="68" customHeight="1">
      <c r="A367" s="1">
        <v>366</v>
      </c>
      <c r="B367" s="56" t="s">
        <v>608</v>
      </c>
      <c r="C367" s="290">
        <v>111</v>
      </c>
      <c r="D367" s="289" t="s">
        <v>3510</v>
      </c>
      <c r="E367" s="290"/>
      <c r="F367" s="171" t="str">
        <f t="shared" si="81"/>
        <v>11102</v>
      </c>
      <c r="G367" s="171" t="str">
        <f t="shared" si="82"/>
        <v>MÉTRIQUES SUISSES</v>
      </c>
      <c r="H367" s="171" t="str">
        <f t="shared" si="83"/>
        <v>02</v>
      </c>
      <c r="I367" s="171" t="str">
        <f t="shared" si="84"/>
        <v/>
      </c>
      <c r="J367" s="171">
        <f t="shared" si="85"/>
        <v>89</v>
      </c>
      <c r="K367" s="31">
        <f t="shared" si="86"/>
        <v>0</v>
      </c>
      <c r="L367" s="192" t="s">
        <v>3499</v>
      </c>
      <c r="M367" s="200"/>
      <c r="N367" s="200"/>
      <c r="O367" s="200"/>
      <c r="P367" s="200"/>
      <c r="Q367" s="200"/>
      <c r="R367" s="57" t="s">
        <v>559</v>
      </c>
      <c r="S367" s="21">
        <v>1</v>
      </c>
      <c r="T367" s="22" t="s">
        <v>2247</v>
      </c>
      <c r="U367" s="22" t="s">
        <v>2248</v>
      </c>
      <c r="V367" s="22" t="s">
        <v>2249</v>
      </c>
      <c r="W367" s="22" t="s">
        <v>2250</v>
      </c>
      <c r="X367" s="58" t="s">
        <v>1725</v>
      </c>
      <c r="Y367" s="59" t="s">
        <v>609</v>
      </c>
      <c r="Z367" s="280">
        <f t="shared" si="87"/>
        <v>7.5</v>
      </c>
      <c r="AA367" s="60">
        <v>9</v>
      </c>
      <c r="AB367" s="164"/>
      <c r="AC367" s="164"/>
      <c r="AD367" s="163">
        <v>7</v>
      </c>
      <c r="AE367" s="152"/>
      <c r="AF367" s="156"/>
      <c r="AG367" s="159">
        <v>1</v>
      </c>
      <c r="AH367" s="137">
        <v>1</v>
      </c>
      <c r="AI367" s="136"/>
      <c r="AJ367" s="136"/>
      <c r="AK367" s="136">
        <v>1</v>
      </c>
      <c r="AL367" s="140"/>
      <c r="AM367" s="144"/>
      <c r="AN367" s="144"/>
      <c r="AO367" s="144"/>
      <c r="AP367" s="144"/>
      <c r="AQ367" s="2" t="str">
        <f t="shared" si="88"/>
        <v>http://www.aubertrain.com/shop/img-put/prod/111/2100-01-01.jpg</v>
      </c>
      <c r="AR367" s="2" t="str">
        <f t="shared" si="90"/>
        <v/>
      </c>
      <c r="AS367" s="2" t="str">
        <f t="shared" si="91"/>
        <v/>
      </c>
      <c r="AT367" s="2" t="str">
        <f t="shared" si="92"/>
        <v/>
      </c>
      <c r="AU367" s="2" t="str">
        <f t="shared" si="93"/>
        <v/>
      </c>
      <c r="AV367" s="2" t="str">
        <f t="shared" si="94"/>
        <v/>
      </c>
      <c r="AW367" s="183" t="str">
        <f t="shared" si="89"/>
        <v>http://www.aubertrain.com/shop/img-put/prod/111/2100-01-01.jpg</v>
      </c>
      <c r="AX367" s="183" t="str">
        <f t="shared" si="95"/>
        <v>MÉTRIQUES SUISSES,02</v>
      </c>
    </row>
    <row r="368" spans="1:50" s="43" customFormat="1" ht="68" customHeight="1">
      <c r="A368" s="2">
        <v>367</v>
      </c>
      <c r="B368" s="71"/>
      <c r="C368" s="290">
        <v>111</v>
      </c>
      <c r="D368" s="289" t="s">
        <v>3510</v>
      </c>
      <c r="E368" s="290"/>
      <c r="F368" s="171" t="str">
        <f t="shared" si="81"/>
        <v>11102</v>
      </c>
      <c r="G368" s="171" t="str">
        <f t="shared" si="82"/>
        <v>MÉTRIQUES SUISSES</v>
      </c>
      <c r="H368" s="171" t="str">
        <f t="shared" si="83"/>
        <v>02</v>
      </c>
      <c r="I368" s="171" t="str">
        <f t="shared" si="84"/>
        <v/>
      </c>
      <c r="J368" s="171">
        <f t="shared" si="85"/>
        <v>89</v>
      </c>
      <c r="K368" s="31">
        <f t="shared" si="86"/>
        <v>0</v>
      </c>
      <c r="L368" s="192" t="s">
        <v>3499</v>
      </c>
      <c r="M368" s="192" t="s">
        <v>3510</v>
      </c>
      <c r="N368" s="186"/>
      <c r="O368" s="186"/>
      <c r="P368" s="186"/>
      <c r="Q368" s="186"/>
      <c r="R368" s="61" t="s">
        <v>567</v>
      </c>
      <c r="S368" s="21">
        <v>1</v>
      </c>
      <c r="T368" s="39" t="s">
        <v>318</v>
      </c>
      <c r="U368" s="39" t="s">
        <v>1709</v>
      </c>
      <c r="V368" s="39" t="s">
        <v>2251</v>
      </c>
      <c r="W368" s="39" t="s">
        <v>1710</v>
      </c>
      <c r="X368" s="40" t="s">
        <v>317</v>
      </c>
      <c r="Y368" s="40" t="s">
        <v>319</v>
      </c>
      <c r="Z368" s="280">
        <f t="shared" si="87"/>
        <v>6.666666666666667</v>
      </c>
      <c r="AA368" s="42">
        <v>8</v>
      </c>
      <c r="AB368" s="70"/>
      <c r="AC368" s="70"/>
      <c r="AD368" s="163">
        <v>60</v>
      </c>
      <c r="AE368" s="152"/>
      <c r="AF368" s="156"/>
      <c r="AG368" s="159">
        <v>1</v>
      </c>
      <c r="AH368" s="137">
        <v>1</v>
      </c>
      <c r="AI368" s="136"/>
      <c r="AJ368" s="136"/>
      <c r="AK368" s="136">
        <v>1</v>
      </c>
      <c r="AL368" s="140"/>
      <c r="AM368" s="144"/>
      <c r="AN368" s="144"/>
      <c r="AO368" s="144"/>
      <c r="AP368" s="144"/>
      <c r="AQ368" s="2" t="str">
        <f t="shared" si="88"/>
        <v>http://www.aubertrain.com/shop/img-put/prod/111/2100-02-01.jpg</v>
      </c>
      <c r="AR368" s="2" t="str">
        <f t="shared" si="90"/>
        <v>,http://www.aubertrain.com/shop/img-put/prod/111/2100-02-02.jpg</v>
      </c>
      <c r="AS368" s="2" t="str">
        <f t="shared" si="91"/>
        <v/>
      </c>
      <c r="AT368" s="2" t="str">
        <f t="shared" si="92"/>
        <v/>
      </c>
      <c r="AU368" s="2" t="str">
        <f t="shared" si="93"/>
        <v/>
      </c>
      <c r="AV368" s="2" t="str">
        <f t="shared" si="94"/>
        <v/>
      </c>
      <c r="AW368" s="183" t="str">
        <f t="shared" si="89"/>
        <v>http://www.aubertrain.com/shop/img-put/prod/111/2100-02-01.jpg,http://www.aubertrain.com/shop/img-put/prod/111/2100-02-02.jpg</v>
      </c>
      <c r="AX368" s="183" t="str">
        <f t="shared" si="95"/>
        <v>MÉTRIQUES SUISSES,02</v>
      </c>
    </row>
    <row r="369" spans="1:50" s="43" customFormat="1" ht="68" customHeight="1">
      <c r="A369" s="1">
        <v>368</v>
      </c>
      <c r="B369" s="71"/>
      <c r="C369" s="290">
        <v>111</v>
      </c>
      <c r="D369" s="289" t="s">
        <v>3510</v>
      </c>
      <c r="E369" s="290"/>
      <c r="F369" s="171" t="str">
        <f t="shared" si="81"/>
        <v>11102</v>
      </c>
      <c r="G369" s="171" t="str">
        <f t="shared" si="82"/>
        <v>MÉTRIQUES SUISSES</v>
      </c>
      <c r="H369" s="171" t="str">
        <f t="shared" si="83"/>
        <v>02</v>
      </c>
      <c r="I369" s="171" t="str">
        <f t="shared" si="84"/>
        <v/>
      </c>
      <c r="J369" s="171">
        <f t="shared" si="85"/>
        <v>89</v>
      </c>
      <c r="K369" s="31">
        <f t="shared" si="86"/>
        <v>0</v>
      </c>
      <c r="L369" s="192" t="s">
        <v>3499</v>
      </c>
      <c r="M369" s="192" t="s">
        <v>3510</v>
      </c>
      <c r="N369" s="186"/>
      <c r="O369" s="186"/>
      <c r="P369" s="186"/>
      <c r="Q369" s="186"/>
      <c r="R369" s="61" t="s">
        <v>568</v>
      </c>
      <c r="S369" s="21">
        <v>1</v>
      </c>
      <c r="T369" s="39" t="s">
        <v>2034</v>
      </c>
      <c r="U369" s="39" t="s">
        <v>2252</v>
      </c>
      <c r="V369" s="39" t="s">
        <v>1541</v>
      </c>
      <c r="W369" s="39" t="s">
        <v>2009</v>
      </c>
      <c r="X369" s="40" t="s">
        <v>1818</v>
      </c>
      <c r="Y369" s="40" t="s">
        <v>1959</v>
      </c>
      <c r="Z369" s="280">
        <f t="shared" si="87"/>
        <v>10</v>
      </c>
      <c r="AA369" s="42">
        <v>12</v>
      </c>
      <c r="AB369" s="70"/>
      <c r="AC369" s="70"/>
      <c r="AD369" s="163">
        <v>23</v>
      </c>
      <c r="AE369" s="152"/>
      <c r="AF369" s="156"/>
      <c r="AG369" s="159">
        <v>1</v>
      </c>
      <c r="AH369" s="137">
        <v>1</v>
      </c>
      <c r="AI369" s="136"/>
      <c r="AJ369" s="136"/>
      <c r="AK369" s="136">
        <v>1</v>
      </c>
      <c r="AL369" s="140"/>
      <c r="AM369" s="144"/>
      <c r="AN369" s="144"/>
      <c r="AO369" s="144"/>
      <c r="AP369" s="144"/>
      <c r="AQ369" s="2" t="str">
        <f t="shared" si="88"/>
        <v>http://www.aubertrain.com/shop/img-put/prod/111/2100-03-01.jpg</v>
      </c>
      <c r="AR369" s="2" t="str">
        <f t="shared" si="90"/>
        <v>,http://www.aubertrain.com/shop/img-put/prod/111/2100-03-02.jpg</v>
      </c>
      <c r="AS369" s="2" t="str">
        <f t="shared" si="91"/>
        <v/>
      </c>
      <c r="AT369" s="2" t="str">
        <f t="shared" si="92"/>
        <v/>
      </c>
      <c r="AU369" s="2" t="str">
        <f t="shared" si="93"/>
        <v/>
      </c>
      <c r="AV369" s="2" t="str">
        <f t="shared" si="94"/>
        <v/>
      </c>
      <c r="AW369" s="183" t="str">
        <f t="shared" si="89"/>
        <v>http://www.aubertrain.com/shop/img-put/prod/111/2100-03-01.jpg,http://www.aubertrain.com/shop/img-put/prod/111/2100-03-02.jpg</v>
      </c>
      <c r="AX369" s="183" t="str">
        <f t="shared" si="95"/>
        <v>MÉTRIQUES SUISSES,02</v>
      </c>
    </row>
    <row r="370" spans="1:50" s="43" customFormat="1" ht="68" customHeight="1">
      <c r="A370" s="2">
        <v>369</v>
      </c>
      <c r="B370" s="71"/>
      <c r="C370" s="290">
        <v>111</v>
      </c>
      <c r="D370" s="289" t="s">
        <v>3510</v>
      </c>
      <c r="E370" s="290"/>
      <c r="F370" s="171" t="str">
        <f t="shared" si="81"/>
        <v>11102</v>
      </c>
      <c r="G370" s="171" t="str">
        <f t="shared" si="82"/>
        <v>MÉTRIQUES SUISSES</v>
      </c>
      <c r="H370" s="171" t="str">
        <f t="shared" si="83"/>
        <v>02</v>
      </c>
      <c r="I370" s="171" t="str">
        <f t="shared" si="84"/>
        <v/>
      </c>
      <c r="J370" s="171">
        <f t="shared" si="85"/>
        <v>89</v>
      </c>
      <c r="K370" s="31">
        <f t="shared" si="86"/>
        <v>0</v>
      </c>
      <c r="L370" s="192" t="s">
        <v>3499</v>
      </c>
      <c r="M370" s="192" t="s">
        <v>3510</v>
      </c>
      <c r="N370" s="186"/>
      <c r="O370" s="186"/>
      <c r="P370" s="186"/>
      <c r="Q370" s="186"/>
      <c r="R370" s="61" t="s">
        <v>578</v>
      </c>
      <c r="S370" s="21">
        <v>1</v>
      </c>
      <c r="T370" s="39" t="s">
        <v>331</v>
      </c>
      <c r="U370" s="39" t="s">
        <v>1711</v>
      </c>
      <c r="V370" s="39" t="s">
        <v>1726</v>
      </c>
      <c r="W370" s="39" t="s">
        <v>1712</v>
      </c>
      <c r="X370" s="40" t="s">
        <v>332</v>
      </c>
      <c r="Y370" s="40" t="s">
        <v>333</v>
      </c>
      <c r="Z370" s="280">
        <f t="shared" si="87"/>
        <v>29.166666666666668</v>
      </c>
      <c r="AA370" s="42">
        <v>35</v>
      </c>
      <c r="AB370" s="70"/>
      <c r="AC370" s="70"/>
      <c r="AD370" s="163">
        <v>12</v>
      </c>
      <c r="AE370" s="152"/>
      <c r="AF370" s="156"/>
      <c r="AG370" s="159">
        <v>1</v>
      </c>
      <c r="AH370" s="137">
        <v>1</v>
      </c>
      <c r="AI370" s="136"/>
      <c r="AJ370" s="136"/>
      <c r="AK370" s="136">
        <v>1</v>
      </c>
      <c r="AL370" s="140"/>
      <c r="AM370" s="144"/>
      <c r="AN370" s="144"/>
      <c r="AO370" s="144"/>
      <c r="AP370" s="144"/>
      <c r="AQ370" s="2" t="str">
        <f t="shared" si="88"/>
        <v>http://www.aubertrain.com/shop/img-put/prod/111/2100-04-01.jpg</v>
      </c>
      <c r="AR370" s="2" t="str">
        <f t="shared" si="90"/>
        <v>,http://www.aubertrain.com/shop/img-put/prod/111/2100-04-02.jpg</v>
      </c>
      <c r="AS370" s="2" t="str">
        <f t="shared" si="91"/>
        <v/>
      </c>
      <c r="AT370" s="2" t="str">
        <f t="shared" si="92"/>
        <v/>
      </c>
      <c r="AU370" s="2" t="str">
        <f t="shared" si="93"/>
        <v/>
      </c>
      <c r="AV370" s="2" t="str">
        <f t="shared" si="94"/>
        <v/>
      </c>
      <c r="AW370" s="183" t="str">
        <f t="shared" si="89"/>
        <v>http://www.aubertrain.com/shop/img-put/prod/111/2100-04-01.jpg,http://www.aubertrain.com/shop/img-put/prod/111/2100-04-02.jpg</v>
      </c>
      <c r="AX370" s="183" t="str">
        <f t="shared" si="95"/>
        <v>MÉTRIQUES SUISSES,02</v>
      </c>
    </row>
    <row r="371" spans="1:50" s="43" customFormat="1" ht="68" customHeight="1">
      <c r="A371" s="1">
        <v>370</v>
      </c>
      <c r="B371" s="71"/>
      <c r="C371" s="290">
        <v>111</v>
      </c>
      <c r="D371" s="289" t="s">
        <v>3510</v>
      </c>
      <c r="E371" s="290"/>
      <c r="F371" s="171" t="str">
        <f t="shared" si="81"/>
        <v>11102</v>
      </c>
      <c r="G371" s="171" t="str">
        <f t="shared" si="82"/>
        <v>MÉTRIQUES SUISSES</v>
      </c>
      <c r="H371" s="171" t="str">
        <f t="shared" si="83"/>
        <v>02</v>
      </c>
      <c r="I371" s="171" t="str">
        <f t="shared" si="84"/>
        <v/>
      </c>
      <c r="J371" s="171">
        <f t="shared" si="85"/>
        <v>89</v>
      </c>
      <c r="K371" s="31">
        <f t="shared" si="86"/>
        <v>0</v>
      </c>
      <c r="L371" s="192" t="s">
        <v>3499</v>
      </c>
      <c r="M371" s="186"/>
      <c r="N371" s="186"/>
      <c r="O371" s="186"/>
      <c r="P371" s="186"/>
      <c r="Q371" s="186"/>
      <c r="R371" s="61" t="s">
        <v>880</v>
      </c>
      <c r="S371" s="21">
        <v>1</v>
      </c>
      <c r="T371" s="22" t="s">
        <v>1727</v>
      </c>
      <c r="U371" s="39" t="s">
        <v>1728</v>
      </c>
      <c r="V371" s="22" t="s">
        <v>2253</v>
      </c>
      <c r="W371" s="39" t="s">
        <v>1729</v>
      </c>
      <c r="X371" s="58" t="s">
        <v>1730</v>
      </c>
      <c r="Y371" s="59" t="s">
        <v>1066</v>
      </c>
      <c r="Z371" s="280">
        <f t="shared" si="87"/>
        <v>83.333333333333343</v>
      </c>
      <c r="AA371" s="42">
        <v>100</v>
      </c>
      <c r="AB371" s="70"/>
      <c r="AC371" s="70"/>
      <c r="AD371" s="163"/>
      <c r="AE371" s="152"/>
      <c r="AF371" s="156"/>
      <c r="AG371" s="159">
        <v>1</v>
      </c>
      <c r="AH371" s="137">
        <v>1</v>
      </c>
      <c r="AI371" s="136"/>
      <c r="AJ371" s="136"/>
      <c r="AK371" s="136">
        <v>1</v>
      </c>
      <c r="AL371" s="140"/>
      <c r="AM371" s="144"/>
      <c r="AN371" s="144"/>
      <c r="AO371" s="144"/>
      <c r="AP371" s="144"/>
      <c r="AQ371" s="2" t="str">
        <f t="shared" si="88"/>
        <v>http://www.aubertrain.com/shop/img-put/prod/111/2100-05-01.jpg</v>
      </c>
      <c r="AR371" s="2" t="str">
        <f t="shared" si="90"/>
        <v/>
      </c>
      <c r="AS371" s="2" t="str">
        <f t="shared" si="91"/>
        <v/>
      </c>
      <c r="AT371" s="2" t="str">
        <f t="shared" si="92"/>
        <v/>
      </c>
      <c r="AU371" s="2" t="str">
        <f t="shared" si="93"/>
        <v/>
      </c>
      <c r="AV371" s="2" t="str">
        <f t="shared" si="94"/>
        <v/>
      </c>
      <c r="AW371" s="183" t="str">
        <f t="shared" si="89"/>
        <v>http://www.aubertrain.com/shop/img-put/prod/111/2100-05-01.jpg</v>
      </c>
      <c r="AX371" s="183" t="str">
        <f t="shared" si="95"/>
        <v>MÉTRIQUES SUISSES,02</v>
      </c>
    </row>
    <row r="372" spans="1:50" s="43" customFormat="1" ht="68" customHeight="1">
      <c r="A372" s="2">
        <v>371</v>
      </c>
      <c r="B372" s="71">
        <v>2200</v>
      </c>
      <c r="C372" s="290">
        <v>111</v>
      </c>
      <c r="D372" s="289" t="s">
        <v>3500</v>
      </c>
      <c r="E372" s="290"/>
      <c r="F372" s="171" t="str">
        <f t="shared" si="81"/>
        <v>11103</v>
      </c>
      <c r="G372" s="171" t="str">
        <f t="shared" si="82"/>
        <v>MÉTRIQUES SUISSES</v>
      </c>
      <c r="H372" s="171" t="str">
        <f t="shared" si="83"/>
        <v>03</v>
      </c>
      <c r="I372" s="171" t="str">
        <f t="shared" si="84"/>
        <v/>
      </c>
      <c r="J372" s="171">
        <f t="shared" si="85"/>
        <v>90</v>
      </c>
      <c r="K372" s="31">
        <f t="shared" si="86"/>
        <v>0</v>
      </c>
      <c r="L372" s="192" t="s">
        <v>3499</v>
      </c>
      <c r="M372" s="201"/>
      <c r="N372" s="201"/>
      <c r="O372" s="201"/>
      <c r="P372" s="201"/>
      <c r="Q372" s="201"/>
      <c r="R372" s="61" t="s">
        <v>560</v>
      </c>
      <c r="S372" s="21">
        <v>1</v>
      </c>
      <c r="T372" s="39" t="s">
        <v>1731</v>
      </c>
      <c r="U372" s="39" t="s">
        <v>2016</v>
      </c>
      <c r="V372" s="39" t="s">
        <v>1732</v>
      </c>
      <c r="W372" s="39" t="s">
        <v>2254</v>
      </c>
      <c r="X372" s="40" t="s">
        <v>3054</v>
      </c>
      <c r="Y372" s="40" t="s">
        <v>1960</v>
      </c>
      <c r="Z372" s="280">
        <f t="shared" si="87"/>
        <v>18.333333333333336</v>
      </c>
      <c r="AA372" s="42">
        <v>22</v>
      </c>
      <c r="AB372" s="70"/>
      <c r="AC372" s="70"/>
      <c r="AD372" s="163">
        <v>5</v>
      </c>
      <c r="AE372" s="152"/>
      <c r="AF372" s="156"/>
      <c r="AG372" s="159">
        <v>1</v>
      </c>
      <c r="AH372" s="137">
        <v>1</v>
      </c>
      <c r="AI372" s="136"/>
      <c r="AJ372" s="136"/>
      <c r="AK372" s="136">
        <v>1</v>
      </c>
      <c r="AL372" s="140"/>
      <c r="AM372" s="144"/>
      <c r="AN372" s="144"/>
      <c r="AO372" s="144"/>
      <c r="AP372" s="144"/>
      <c r="AQ372" s="2" t="str">
        <f t="shared" si="88"/>
        <v>http://www.aubertrain.com/shop/img-put/prod/111/2200-01-01.jpg</v>
      </c>
      <c r="AR372" s="2" t="str">
        <f t="shared" si="90"/>
        <v/>
      </c>
      <c r="AS372" s="2" t="str">
        <f t="shared" si="91"/>
        <v/>
      </c>
      <c r="AT372" s="2" t="str">
        <f t="shared" si="92"/>
        <v/>
      </c>
      <c r="AU372" s="2" t="str">
        <f t="shared" si="93"/>
        <v/>
      </c>
      <c r="AV372" s="2" t="str">
        <f t="shared" si="94"/>
        <v/>
      </c>
      <c r="AW372" s="183" t="str">
        <f t="shared" si="89"/>
        <v>http://www.aubertrain.com/shop/img-put/prod/111/2200-01-01.jpg</v>
      </c>
      <c r="AX372" s="183" t="str">
        <f t="shared" si="95"/>
        <v>MÉTRIQUES SUISSES,03</v>
      </c>
    </row>
    <row r="373" spans="1:50" s="43" customFormat="1" ht="68" customHeight="1">
      <c r="A373" s="1">
        <v>372</v>
      </c>
      <c r="B373" s="71"/>
      <c r="C373" s="290">
        <v>111</v>
      </c>
      <c r="D373" s="289" t="s">
        <v>3500</v>
      </c>
      <c r="E373" s="290"/>
      <c r="F373" s="171" t="str">
        <f t="shared" si="81"/>
        <v>11103</v>
      </c>
      <c r="G373" s="171" t="str">
        <f t="shared" si="82"/>
        <v>MÉTRIQUES SUISSES</v>
      </c>
      <c r="H373" s="171" t="str">
        <f t="shared" si="83"/>
        <v>03</v>
      </c>
      <c r="I373" s="171" t="str">
        <f t="shared" si="84"/>
        <v/>
      </c>
      <c r="J373" s="171">
        <f t="shared" si="85"/>
        <v>90</v>
      </c>
      <c r="K373" s="31">
        <f t="shared" si="86"/>
        <v>0</v>
      </c>
      <c r="L373" s="192" t="s">
        <v>3499</v>
      </c>
      <c r="M373" s="186"/>
      <c r="N373" s="186"/>
      <c r="O373" s="186"/>
      <c r="P373" s="186"/>
      <c r="Q373" s="186"/>
      <c r="R373" s="61" t="s">
        <v>561</v>
      </c>
      <c r="S373" s="21">
        <v>1</v>
      </c>
      <c r="T373" s="39" t="s">
        <v>774</v>
      </c>
      <c r="U373" s="39" t="s">
        <v>1738</v>
      </c>
      <c r="V373" s="39" t="s">
        <v>1740</v>
      </c>
      <c r="W373" s="39" t="s">
        <v>1739</v>
      </c>
      <c r="X373" s="40" t="s">
        <v>1819</v>
      </c>
      <c r="Y373" s="40" t="s">
        <v>1733</v>
      </c>
      <c r="Z373" s="280">
        <f t="shared" si="87"/>
        <v>7.5</v>
      </c>
      <c r="AA373" s="42">
        <v>9</v>
      </c>
      <c r="AB373" s="70"/>
      <c r="AC373" s="70"/>
      <c r="AD373" s="163">
        <v>1</v>
      </c>
      <c r="AE373" s="152"/>
      <c r="AF373" s="156"/>
      <c r="AG373" s="159">
        <v>1</v>
      </c>
      <c r="AH373" s="137">
        <v>1</v>
      </c>
      <c r="AI373" s="136"/>
      <c r="AJ373" s="136"/>
      <c r="AK373" s="136">
        <v>1</v>
      </c>
      <c r="AL373" s="140"/>
      <c r="AM373" s="144"/>
      <c r="AN373" s="144"/>
      <c r="AO373" s="144"/>
      <c r="AP373" s="144"/>
      <c r="AQ373" s="2" t="str">
        <f t="shared" si="88"/>
        <v>http://www.aubertrain.com/shop/img-put/prod/111/2200-02-01.jpg</v>
      </c>
      <c r="AR373" s="2" t="str">
        <f t="shared" si="90"/>
        <v/>
      </c>
      <c r="AS373" s="2" t="str">
        <f t="shared" si="91"/>
        <v/>
      </c>
      <c r="AT373" s="2" t="str">
        <f t="shared" si="92"/>
        <v/>
      </c>
      <c r="AU373" s="2" t="str">
        <f t="shared" si="93"/>
        <v/>
      </c>
      <c r="AV373" s="2" t="str">
        <f t="shared" si="94"/>
        <v/>
      </c>
      <c r="AW373" s="183" t="str">
        <f t="shared" si="89"/>
        <v>http://www.aubertrain.com/shop/img-put/prod/111/2200-02-01.jpg</v>
      </c>
      <c r="AX373" s="183" t="str">
        <f t="shared" si="95"/>
        <v>MÉTRIQUES SUISSES,03</v>
      </c>
    </row>
    <row r="374" spans="1:50" s="43" customFormat="1" ht="68" customHeight="1">
      <c r="A374" s="2">
        <v>373</v>
      </c>
      <c r="B374" s="71"/>
      <c r="C374" s="290">
        <v>111</v>
      </c>
      <c r="D374" s="289" t="s">
        <v>3500</v>
      </c>
      <c r="E374" s="290"/>
      <c r="F374" s="171" t="str">
        <f t="shared" si="81"/>
        <v>11103</v>
      </c>
      <c r="G374" s="171" t="str">
        <f t="shared" si="82"/>
        <v>MÉTRIQUES SUISSES</v>
      </c>
      <c r="H374" s="171" t="str">
        <f t="shared" si="83"/>
        <v>03</v>
      </c>
      <c r="I374" s="171" t="str">
        <f t="shared" si="84"/>
        <v/>
      </c>
      <c r="J374" s="171">
        <f t="shared" si="85"/>
        <v>90</v>
      </c>
      <c r="K374" s="31">
        <f t="shared" si="86"/>
        <v>0</v>
      </c>
      <c r="L374" s="192" t="s">
        <v>3499</v>
      </c>
      <c r="M374" s="192" t="s">
        <v>3510</v>
      </c>
      <c r="N374" s="192" t="s">
        <v>3500</v>
      </c>
      <c r="O374" s="186"/>
      <c r="P374" s="186"/>
      <c r="Q374" s="186"/>
      <c r="R374" s="61" t="s">
        <v>562</v>
      </c>
      <c r="S374" s="21">
        <v>1</v>
      </c>
      <c r="T374" s="39" t="s">
        <v>157</v>
      </c>
      <c r="U374" s="39" t="s">
        <v>1741</v>
      </c>
      <c r="V374" s="39" t="s">
        <v>2050</v>
      </c>
      <c r="W374" s="39" t="s">
        <v>1742</v>
      </c>
      <c r="X374" s="40" t="s">
        <v>1820</v>
      </c>
      <c r="Y374" s="40" t="s">
        <v>3055</v>
      </c>
      <c r="Z374" s="280">
        <f t="shared" si="87"/>
        <v>7.5</v>
      </c>
      <c r="AA374" s="42">
        <v>9</v>
      </c>
      <c r="AB374" s="70"/>
      <c r="AC374" s="70"/>
      <c r="AD374" s="163">
        <v>1</v>
      </c>
      <c r="AE374" s="152"/>
      <c r="AF374" s="156"/>
      <c r="AG374" s="159">
        <v>1</v>
      </c>
      <c r="AH374" s="137">
        <v>1</v>
      </c>
      <c r="AI374" s="136"/>
      <c r="AJ374" s="136"/>
      <c r="AK374" s="136">
        <v>1</v>
      </c>
      <c r="AL374" s="140"/>
      <c r="AM374" s="144"/>
      <c r="AN374" s="144"/>
      <c r="AO374" s="144"/>
      <c r="AP374" s="144"/>
      <c r="AQ374" s="2" t="str">
        <f t="shared" si="88"/>
        <v>http://www.aubertrain.com/shop/img-put/prod/111/2200-03-01.jpg</v>
      </c>
      <c r="AR374" s="2" t="str">
        <f t="shared" si="90"/>
        <v>,http://www.aubertrain.com/shop/img-put/prod/111/2200-03-02.jpg</v>
      </c>
      <c r="AS374" s="2" t="str">
        <f t="shared" si="91"/>
        <v>,http://www.aubertrain.com/shop/img-put/prod/111/2200-03-03.jpg</v>
      </c>
      <c r="AT374" s="2" t="str">
        <f t="shared" si="92"/>
        <v/>
      </c>
      <c r="AU374" s="2" t="str">
        <f t="shared" si="93"/>
        <v/>
      </c>
      <c r="AV374" s="2" t="str">
        <f t="shared" si="94"/>
        <v/>
      </c>
      <c r="AW374" s="183" t="str">
        <f t="shared" si="89"/>
        <v>http://www.aubertrain.com/shop/img-put/prod/111/2200-03-01.jpg,http://www.aubertrain.com/shop/img-put/prod/111/2200-03-02.jpg,http://www.aubertrain.com/shop/img-put/prod/111/2200-03-03.jpg</v>
      </c>
      <c r="AX374" s="183" t="str">
        <f t="shared" si="95"/>
        <v>MÉTRIQUES SUISSES,03</v>
      </c>
    </row>
    <row r="375" spans="1:50" s="43" customFormat="1" ht="68" customHeight="1">
      <c r="A375" s="1">
        <v>374</v>
      </c>
      <c r="B375" s="71"/>
      <c r="C375" s="290">
        <v>111</v>
      </c>
      <c r="D375" s="289" t="s">
        <v>3500</v>
      </c>
      <c r="E375" s="290"/>
      <c r="F375" s="171" t="str">
        <f t="shared" si="81"/>
        <v>11103</v>
      </c>
      <c r="G375" s="171" t="str">
        <f t="shared" si="82"/>
        <v>MÉTRIQUES SUISSES</v>
      </c>
      <c r="H375" s="171" t="str">
        <f t="shared" si="83"/>
        <v>03</v>
      </c>
      <c r="I375" s="171" t="str">
        <f t="shared" si="84"/>
        <v/>
      </c>
      <c r="J375" s="171">
        <f t="shared" si="85"/>
        <v>90</v>
      </c>
      <c r="K375" s="31">
        <f t="shared" si="86"/>
        <v>0</v>
      </c>
      <c r="L375" s="192" t="s">
        <v>3499</v>
      </c>
      <c r="M375" s="186"/>
      <c r="N375" s="186"/>
      <c r="O375" s="186"/>
      <c r="P375" s="186"/>
      <c r="Q375" s="186"/>
      <c r="R375" s="61" t="s">
        <v>570</v>
      </c>
      <c r="S375" s="21">
        <v>1</v>
      </c>
      <c r="T375" s="39" t="s">
        <v>2255</v>
      </c>
      <c r="U375" s="39" t="s">
        <v>1743</v>
      </c>
      <c r="V375" s="39" t="s">
        <v>2256</v>
      </c>
      <c r="W375" s="39" t="s">
        <v>1744</v>
      </c>
      <c r="X375" s="40" t="s">
        <v>341</v>
      </c>
      <c r="Y375" s="40" t="s">
        <v>342</v>
      </c>
      <c r="Z375" s="280">
        <f t="shared" si="87"/>
        <v>3.3333333333333335</v>
      </c>
      <c r="AA375" s="42">
        <v>4</v>
      </c>
      <c r="AB375" s="70">
        <v>2</v>
      </c>
      <c r="AC375" s="70"/>
      <c r="AD375" s="163">
        <v>25</v>
      </c>
      <c r="AE375" s="152"/>
      <c r="AF375" s="156"/>
      <c r="AG375" s="159">
        <v>1</v>
      </c>
      <c r="AH375" s="137">
        <v>1</v>
      </c>
      <c r="AI375" s="136"/>
      <c r="AJ375" s="136"/>
      <c r="AK375" s="136">
        <v>1</v>
      </c>
      <c r="AL375" s="140"/>
      <c r="AM375" s="144"/>
      <c r="AN375" s="144"/>
      <c r="AO375" s="144"/>
      <c r="AP375" s="144"/>
      <c r="AQ375" s="2" t="str">
        <f t="shared" si="88"/>
        <v>http://www.aubertrain.com/shop/img-put/prod/111/2200-04-01.jpg</v>
      </c>
      <c r="AR375" s="2" t="str">
        <f t="shared" si="90"/>
        <v/>
      </c>
      <c r="AS375" s="2" t="str">
        <f t="shared" si="91"/>
        <v/>
      </c>
      <c r="AT375" s="2" t="str">
        <f t="shared" si="92"/>
        <v/>
      </c>
      <c r="AU375" s="2" t="str">
        <f t="shared" si="93"/>
        <v/>
      </c>
      <c r="AV375" s="2" t="str">
        <f t="shared" si="94"/>
        <v/>
      </c>
      <c r="AW375" s="183" t="str">
        <f t="shared" si="89"/>
        <v>http://www.aubertrain.com/shop/img-put/prod/111/2200-04-01.jpg</v>
      </c>
      <c r="AX375" s="183" t="str">
        <f t="shared" si="95"/>
        <v>MÉTRIQUES SUISSES,03</v>
      </c>
    </row>
    <row r="376" spans="1:50" s="43" customFormat="1" ht="68" customHeight="1">
      <c r="A376" s="2">
        <v>375</v>
      </c>
      <c r="B376" s="85">
        <v>2300</v>
      </c>
      <c r="C376" s="290">
        <v>111</v>
      </c>
      <c r="D376" s="289" t="s">
        <v>3501</v>
      </c>
      <c r="E376" s="290"/>
      <c r="F376" s="171" t="str">
        <f t="shared" si="81"/>
        <v>11104</v>
      </c>
      <c r="G376" s="171" t="str">
        <f t="shared" si="82"/>
        <v>MÉTRIQUES SUISSES</v>
      </c>
      <c r="H376" s="171" t="str">
        <f t="shared" si="83"/>
        <v>04</v>
      </c>
      <c r="I376" s="171" t="str">
        <f t="shared" si="84"/>
        <v/>
      </c>
      <c r="J376" s="171">
        <f t="shared" si="85"/>
        <v>91</v>
      </c>
      <c r="K376" s="31">
        <f t="shared" si="86"/>
        <v>0</v>
      </c>
      <c r="L376" s="192" t="s">
        <v>3499</v>
      </c>
      <c r="M376" s="192" t="s">
        <v>3510</v>
      </c>
      <c r="N376" s="202"/>
      <c r="O376" s="202"/>
      <c r="P376" s="202"/>
      <c r="Q376" s="202"/>
      <c r="R376" s="85" t="s">
        <v>571</v>
      </c>
      <c r="S376" s="21">
        <v>1</v>
      </c>
      <c r="T376" s="86" t="s">
        <v>879</v>
      </c>
      <c r="U376" s="86" t="s">
        <v>878</v>
      </c>
      <c r="V376" s="86" t="s">
        <v>2051</v>
      </c>
      <c r="W376" s="86" t="s">
        <v>878</v>
      </c>
      <c r="X376" s="45" t="s">
        <v>1821</v>
      </c>
      <c r="Y376" s="45" t="s">
        <v>778</v>
      </c>
      <c r="Z376" s="280">
        <f t="shared" si="87"/>
        <v>8.3333333333333339</v>
      </c>
      <c r="AA376" s="87">
        <v>10</v>
      </c>
      <c r="AB376" s="70">
        <v>4</v>
      </c>
      <c r="AC376" s="70"/>
      <c r="AD376" s="163"/>
      <c r="AE376" s="152"/>
      <c r="AF376" s="156"/>
      <c r="AG376" s="159">
        <v>1</v>
      </c>
      <c r="AH376" s="137">
        <v>1</v>
      </c>
      <c r="AI376" s="136"/>
      <c r="AJ376" s="136"/>
      <c r="AK376" s="136">
        <v>1</v>
      </c>
      <c r="AL376" s="140"/>
      <c r="AM376" s="144"/>
      <c r="AN376" s="144"/>
      <c r="AO376" s="144"/>
      <c r="AP376" s="144"/>
      <c r="AQ376" s="2" t="str">
        <f t="shared" si="88"/>
        <v>http://www.aubertrain.com/shop/img-put/prod/111/2300-01-01.jpg</v>
      </c>
      <c r="AR376" s="2" t="str">
        <f t="shared" si="90"/>
        <v>,http://www.aubertrain.com/shop/img-put/prod/111/2300-01-02.jpg</v>
      </c>
      <c r="AS376" s="2" t="str">
        <f t="shared" si="91"/>
        <v/>
      </c>
      <c r="AT376" s="2" t="str">
        <f t="shared" si="92"/>
        <v/>
      </c>
      <c r="AU376" s="2" t="str">
        <f t="shared" si="93"/>
        <v/>
      </c>
      <c r="AV376" s="2" t="str">
        <f t="shared" si="94"/>
        <v/>
      </c>
      <c r="AW376" s="183" t="str">
        <f t="shared" si="89"/>
        <v>http://www.aubertrain.com/shop/img-put/prod/111/2300-01-01.jpg,http://www.aubertrain.com/shop/img-put/prod/111/2300-01-02.jpg</v>
      </c>
      <c r="AX376" s="183" t="str">
        <f t="shared" si="95"/>
        <v>MÉTRIQUES SUISSES,04</v>
      </c>
    </row>
    <row r="377" spans="1:50" s="43" customFormat="1" ht="68" customHeight="1">
      <c r="A377" s="1">
        <v>376</v>
      </c>
      <c r="B377" s="85"/>
      <c r="C377" s="290">
        <v>111</v>
      </c>
      <c r="D377" s="289" t="s">
        <v>3501</v>
      </c>
      <c r="E377" s="290"/>
      <c r="F377" s="171" t="str">
        <f t="shared" si="81"/>
        <v>11104</v>
      </c>
      <c r="G377" s="171" t="str">
        <f t="shared" si="82"/>
        <v>MÉTRIQUES SUISSES</v>
      </c>
      <c r="H377" s="171" t="str">
        <f t="shared" si="83"/>
        <v>04</v>
      </c>
      <c r="I377" s="171" t="str">
        <f t="shared" si="84"/>
        <v/>
      </c>
      <c r="J377" s="171">
        <f t="shared" si="85"/>
        <v>91</v>
      </c>
      <c r="K377" s="31">
        <f t="shared" si="86"/>
        <v>0</v>
      </c>
      <c r="L377" s="192" t="s">
        <v>3499</v>
      </c>
      <c r="M377" s="192" t="s">
        <v>3510</v>
      </c>
      <c r="N377" s="192" t="s">
        <v>3500</v>
      </c>
      <c r="O377" s="192" t="s">
        <v>3501</v>
      </c>
      <c r="P377" s="192" t="s">
        <v>3502</v>
      </c>
      <c r="Q377" s="190"/>
      <c r="R377" s="85" t="s">
        <v>572</v>
      </c>
      <c r="S377" s="21">
        <v>1</v>
      </c>
      <c r="T377" s="86" t="s">
        <v>2258</v>
      </c>
      <c r="U377" s="86" t="s">
        <v>2257</v>
      </c>
      <c r="V377" s="86" t="s">
        <v>2259</v>
      </c>
      <c r="W377" s="86" t="s">
        <v>2260</v>
      </c>
      <c r="X377" s="45" t="s">
        <v>1822</v>
      </c>
      <c r="Y377" s="45" t="s">
        <v>1961</v>
      </c>
      <c r="Z377" s="280">
        <f t="shared" si="87"/>
        <v>18.333333333333336</v>
      </c>
      <c r="AA377" s="87">
        <v>22</v>
      </c>
      <c r="AB377" s="70">
        <v>14</v>
      </c>
      <c r="AC377" s="70"/>
      <c r="AD377" s="163">
        <v>20</v>
      </c>
      <c r="AE377" s="152"/>
      <c r="AF377" s="156"/>
      <c r="AG377" s="159">
        <v>1</v>
      </c>
      <c r="AH377" s="137">
        <v>1</v>
      </c>
      <c r="AI377" s="136"/>
      <c r="AJ377" s="136"/>
      <c r="AK377" s="136">
        <v>1</v>
      </c>
      <c r="AL377" s="140"/>
      <c r="AM377" s="144"/>
      <c r="AN377" s="144"/>
      <c r="AO377" s="144"/>
      <c r="AP377" s="144"/>
      <c r="AQ377" s="2" t="str">
        <f t="shared" si="88"/>
        <v>http://www.aubertrain.com/shop/img-put/prod/111/2300-02-01.jpg</v>
      </c>
      <c r="AR377" s="2" t="str">
        <f t="shared" si="90"/>
        <v>,http://www.aubertrain.com/shop/img-put/prod/111/2300-02-02.jpg</v>
      </c>
      <c r="AS377" s="2" t="str">
        <f t="shared" si="91"/>
        <v>,http://www.aubertrain.com/shop/img-put/prod/111/2300-02-03.jpg</v>
      </c>
      <c r="AT377" s="2" t="str">
        <f t="shared" si="92"/>
        <v>,http://www.aubertrain.com/shop/img-put/prod/111/2300-02-04.jpg</v>
      </c>
      <c r="AU377" s="2" t="str">
        <f t="shared" si="93"/>
        <v>,http://www.aubertrain.com/shop/img-put/prod/111/2300-02-05.jpg</v>
      </c>
      <c r="AV377" s="2" t="str">
        <f t="shared" si="94"/>
        <v/>
      </c>
      <c r="AW377" s="183" t="str">
        <f t="shared" si="89"/>
        <v>http://www.aubertrain.com/shop/img-put/prod/111/2300-02-01.jpg,http://www.aubertrain.com/shop/img-put/prod/111/2300-02-02.jpg,http://www.aubertrain.com/shop/img-put/prod/111/2300-02-03.jpg,http://www.aubertrain.com/shop/img-put/prod/111/2300-02-04.jpg,http://www.aubertrain.com/shop/img-put/prod/111/2300-02-05.jpg</v>
      </c>
      <c r="AX377" s="183" t="str">
        <f t="shared" si="95"/>
        <v>MÉTRIQUES SUISSES,04</v>
      </c>
    </row>
    <row r="378" spans="1:50" s="43" customFormat="1" ht="68" customHeight="1">
      <c r="A378" s="2">
        <v>377</v>
      </c>
      <c r="B378" s="85"/>
      <c r="C378" s="290">
        <v>111</v>
      </c>
      <c r="D378" s="289" t="s">
        <v>3501</v>
      </c>
      <c r="E378" s="290"/>
      <c r="F378" s="171" t="str">
        <f t="shared" si="81"/>
        <v>11104</v>
      </c>
      <c r="G378" s="171" t="str">
        <f t="shared" si="82"/>
        <v>MÉTRIQUES SUISSES</v>
      </c>
      <c r="H378" s="171" t="str">
        <f t="shared" si="83"/>
        <v>04</v>
      </c>
      <c r="I378" s="171" t="str">
        <f t="shared" si="84"/>
        <v/>
      </c>
      <c r="J378" s="171">
        <f t="shared" si="85"/>
        <v>91</v>
      </c>
      <c r="K378" s="31">
        <f t="shared" si="86"/>
        <v>0</v>
      </c>
      <c r="L378" s="192" t="s">
        <v>3499</v>
      </c>
      <c r="M378" s="192" t="s">
        <v>3510</v>
      </c>
      <c r="N378" s="192" t="s">
        <v>3500</v>
      </c>
      <c r="O378" s="190"/>
      <c r="P378" s="190"/>
      <c r="Q378" s="190"/>
      <c r="R378" s="85" t="s">
        <v>573</v>
      </c>
      <c r="S378" s="21">
        <v>1</v>
      </c>
      <c r="T378" s="86" t="s">
        <v>2264</v>
      </c>
      <c r="U378" s="86" t="s">
        <v>2263</v>
      </c>
      <c r="V378" s="86" t="s">
        <v>2262</v>
      </c>
      <c r="W378" s="86" t="s">
        <v>2261</v>
      </c>
      <c r="X378" s="45" t="s">
        <v>1823</v>
      </c>
      <c r="Y378" s="45" t="s">
        <v>1962</v>
      </c>
      <c r="Z378" s="280">
        <f t="shared" si="87"/>
        <v>15</v>
      </c>
      <c r="AA378" s="87">
        <v>18</v>
      </c>
      <c r="AB378" s="70">
        <v>10</v>
      </c>
      <c r="AC378" s="70"/>
      <c r="AD378" s="163">
        <v>10</v>
      </c>
      <c r="AE378" s="152"/>
      <c r="AF378" s="156"/>
      <c r="AG378" s="159">
        <v>1</v>
      </c>
      <c r="AH378" s="137">
        <v>1</v>
      </c>
      <c r="AI378" s="136"/>
      <c r="AJ378" s="136"/>
      <c r="AK378" s="136">
        <v>1</v>
      </c>
      <c r="AL378" s="140"/>
      <c r="AM378" s="144"/>
      <c r="AN378" s="144"/>
      <c r="AO378" s="144"/>
      <c r="AP378" s="144"/>
      <c r="AQ378" s="2" t="str">
        <f t="shared" si="88"/>
        <v>http://www.aubertrain.com/shop/img-put/prod/111/2300-03-01.jpg</v>
      </c>
      <c r="AR378" s="2" t="str">
        <f t="shared" si="90"/>
        <v>,http://www.aubertrain.com/shop/img-put/prod/111/2300-03-02.jpg</v>
      </c>
      <c r="AS378" s="2" t="str">
        <f t="shared" si="91"/>
        <v>,http://www.aubertrain.com/shop/img-put/prod/111/2300-03-03.jpg</v>
      </c>
      <c r="AT378" s="2" t="str">
        <f t="shared" si="92"/>
        <v/>
      </c>
      <c r="AU378" s="2" t="str">
        <f t="shared" si="93"/>
        <v/>
      </c>
      <c r="AV378" s="2" t="str">
        <f t="shared" si="94"/>
        <v/>
      </c>
      <c r="AW378" s="183" t="str">
        <f t="shared" si="89"/>
        <v>http://www.aubertrain.com/shop/img-put/prod/111/2300-03-01.jpg,http://www.aubertrain.com/shop/img-put/prod/111/2300-03-02.jpg,http://www.aubertrain.com/shop/img-put/prod/111/2300-03-03.jpg</v>
      </c>
      <c r="AX378" s="183" t="str">
        <f t="shared" si="95"/>
        <v>MÉTRIQUES SUISSES,04</v>
      </c>
    </row>
    <row r="379" spans="1:50" s="43" customFormat="1" ht="68" customHeight="1">
      <c r="A379" s="1">
        <v>378</v>
      </c>
      <c r="B379" s="85"/>
      <c r="C379" s="290">
        <v>111</v>
      </c>
      <c r="D379" s="289" t="s">
        <v>3501</v>
      </c>
      <c r="E379" s="290"/>
      <c r="F379" s="171" t="str">
        <f t="shared" si="81"/>
        <v>11104</v>
      </c>
      <c r="G379" s="171" t="str">
        <f t="shared" si="82"/>
        <v>MÉTRIQUES SUISSES</v>
      </c>
      <c r="H379" s="171" t="str">
        <f t="shared" si="83"/>
        <v>04</v>
      </c>
      <c r="I379" s="171" t="str">
        <f t="shared" si="84"/>
        <v/>
      </c>
      <c r="J379" s="171">
        <f t="shared" si="85"/>
        <v>91</v>
      </c>
      <c r="K379" s="31">
        <f t="shared" si="86"/>
        <v>0</v>
      </c>
      <c r="L379" s="192" t="s">
        <v>3499</v>
      </c>
      <c r="M379" s="192" t="s">
        <v>3510</v>
      </c>
      <c r="N379" s="192" t="s">
        <v>3500</v>
      </c>
      <c r="O379" s="190"/>
      <c r="P379" s="190"/>
      <c r="Q379" s="190"/>
      <c r="R379" s="85" t="s">
        <v>574</v>
      </c>
      <c r="S379" s="21">
        <v>1</v>
      </c>
      <c r="T379" s="86" t="s">
        <v>2265</v>
      </c>
      <c r="U379" s="86" t="s">
        <v>2266</v>
      </c>
      <c r="V379" s="86" t="s">
        <v>2267</v>
      </c>
      <c r="W379" s="86" t="s">
        <v>2268</v>
      </c>
      <c r="X379" s="45" t="s">
        <v>1824</v>
      </c>
      <c r="Y379" s="45" t="s">
        <v>1963</v>
      </c>
      <c r="Z379" s="280">
        <f t="shared" si="87"/>
        <v>12.083333333333334</v>
      </c>
      <c r="AA379" s="87">
        <v>14.5</v>
      </c>
      <c r="AB379" s="70">
        <v>8</v>
      </c>
      <c r="AC379" s="70"/>
      <c r="AD379" s="163">
        <v>10</v>
      </c>
      <c r="AE379" s="152"/>
      <c r="AF379" s="156"/>
      <c r="AG379" s="159">
        <v>1</v>
      </c>
      <c r="AH379" s="137">
        <v>1</v>
      </c>
      <c r="AI379" s="136"/>
      <c r="AJ379" s="136"/>
      <c r="AK379" s="136">
        <v>1</v>
      </c>
      <c r="AL379" s="140"/>
      <c r="AM379" s="144"/>
      <c r="AN379" s="144"/>
      <c r="AO379" s="144"/>
      <c r="AP379" s="144"/>
      <c r="AQ379" s="2" t="str">
        <f t="shared" si="88"/>
        <v>http://www.aubertrain.com/shop/img-put/prod/111/2300-04-01.jpg</v>
      </c>
      <c r="AR379" s="2" t="str">
        <f t="shared" si="90"/>
        <v>,http://www.aubertrain.com/shop/img-put/prod/111/2300-04-02.jpg</v>
      </c>
      <c r="AS379" s="2" t="str">
        <f t="shared" si="91"/>
        <v>,http://www.aubertrain.com/shop/img-put/prod/111/2300-04-03.jpg</v>
      </c>
      <c r="AT379" s="2" t="str">
        <f t="shared" si="92"/>
        <v/>
      </c>
      <c r="AU379" s="2" t="str">
        <f t="shared" si="93"/>
        <v/>
      </c>
      <c r="AV379" s="2" t="str">
        <f t="shared" si="94"/>
        <v/>
      </c>
      <c r="AW379" s="183" t="str">
        <f t="shared" si="89"/>
        <v>http://www.aubertrain.com/shop/img-put/prod/111/2300-04-01.jpg,http://www.aubertrain.com/shop/img-put/prod/111/2300-04-02.jpg,http://www.aubertrain.com/shop/img-put/prod/111/2300-04-03.jpg</v>
      </c>
      <c r="AX379" s="183" t="str">
        <f t="shared" si="95"/>
        <v>MÉTRIQUES SUISSES,04</v>
      </c>
    </row>
    <row r="380" spans="1:50" s="43" customFormat="1" ht="68" customHeight="1">
      <c r="A380" s="2">
        <v>379</v>
      </c>
      <c r="B380" s="83" t="s">
        <v>610</v>
      </c>
      <c r="C380" s="290">
        <v>111</v>
      </c>
      <c r="D380" s="289" t="s">
        <v>3502</v>
      </c>
      <c r="E380" s="290"/>
      <c r="F380" s="171" t="str">
        <f t="shared" si="81"/>
        <v>11105</v>
      </c>
      <c r="G380" s="171" t="str">
        <f t="shared" si="82"/>
        <v>MÉTRIQUES SUISSES</v>
      </c>
      <c r="H380" s="171" t="str">
        <f t="shared" si="83"/>
        <v>05</v>
      </c>
      <c r="I380" s="171" t="str">
        <f t="shared" si="84"/>
        <v/>
      </c>
      <c r="J380" s="171">
        <f t="shared" si="85"/>
        <v>92</v>
      </c>
      <c r="K380" s="31">
        <f t="shared" si="86"/>
        <v>0</v>
      </c>
      <c r="L380" s="192" t="s">
        <v>3499</v>
      </c>
      <c r="M380" s="203"/>
      <c r="N380" s="203"/>
      <c r="O380" s="203"/>
      <c r="P380" s="203"/>
      <c r="Q380" s="203"/>
      <c r="R380" s="85" t="s">
        <v>563</v>
      </c>
      <c r="S380" s="21">
        <v>1</v>
      </c>
      <c r="T380" s="86" t="s">
        <v>84</v>
      </c>
      <c r="U380" s="86" t="s">
        <v>869</v>
      </c>
      <c r="V380" s="86" t="s">
        <v>2052</v>
      </c>
      <c r="W380" s="86" t="s">
        <v>865</v>
      </c>
      <c r="X380" s="45" t="s">
        <v>1825</v>
      </c>
      <c r="Y380" s="45" t="s">
        <v>735</v>
      </c>
      <c r="Z380" s="280">
        <f t="shared" si="87"/>
        <v>15</v>
      </c>
      <c r="AA380" s="87">
        <v>18</v>
      </c>
      <c r="AB380" s="70">
        <v>6</v>
      </c>
      <c r="AC380" s="70"/>
      <c r="AD380" s="163">
        <v>6</v>
      </c>
      <c r="AE380" s="152"/>
      <c r="AF380" s="156"/>
      <c r="AG380" s="159">
        <v>1</v>
      </c>
      <c r="AH380" s="137"/>
      <c r="AI380" s="136">
        <v>1</v>
      </c>
      <c r="AJ380" s="136"/>
      <c r="AK380" s="136"/>
      <c r="AL380" s="140"/>
      <c r="AM380" s="144"/>
      <c r="AN380" s="136">
        <v>1</v>
      </c>
      <c r="AO380" s="144"/>
      <c r="AP380" s="144"/>
      <c r="AQ380" s="2" t="str">
        <f t="shared" si="88"/>
        <v>http://www.aubertrain.com/shop/img-put/prod/111/2400-01-01.jpg</v>
      </c>
      <c r="AR380" s="2" t="str">
        <f t="shared" si="90"/>
        <v/>
      </c>
      <c r="AS380" s="2" t="str">
        <f t="shared" si="91"/>
        <v/>
      </c>
      <c r="AT380" s="2" t="str">
        <f t="shared" si="92"/>
        <v/>
      </c>
      <c r="AU380" s="2" t="str">
        <f t="shared" si="93"/>
        <v/>
      </c>
      <c r="AV380" s="2" t="str">
        <f t="shared" si="94"/>
        <v/>
      </c>
      <c r="AW380" s="183" t="str">
        <f t="shared" si="89"/>
        <v>http://www.aubertrain.com/shop/img-put/prod/111/2400-01-01.jpg</v>
      </c>
      <c r="AX380" s="183" t="str">
        <f t="shared" si="95"/>
        <v>MÉTRIQUES SUISSES,05</v>
      </c>
    </row>
    <row r="381" spans="1:50" s="43" customFormat="1" ht="68" customHeight="1">
      <c r="A381" s="1">
        <v>380</v>
      </c>
      <c r="B381" s="85"/>
      <c r="C381" s="290">
        <v>111</v>
      </c>
      <c r="D381" s="289" t="s">
        <v>3502</v>
      </c>
      <c r="E381" s="290"/>
      <c r="F381" s="171" t="str">
        <f t="shared" si="81"/>
        <v>11105</v>
      </c>
      <c r="G381" s="171" t="str">
        <f t="shared" si="82"/>
        <v>MÉTRIQUES SUISSES</v>
      </c>
      <c r="H381" s="171" t="str">
        <f t="shared" si="83"/>
        <v>05</v>
      </c>
      <c r="I381" s="171" t="str">
        <f t="shared" si="84"/>
        <v/>
      </c>
      <c r="J381" s="171">
        <f t="shared" si="85"/>
        <v>92</v>
      </c>
      <c r="K381" s="31">
        <f t="shared" si="86"/>
        <v>0</v>
      </c>
      <c r="L381" s="192" t="s">
        <v>3499</v>
      </c>
      <c r="M381" s="203"/>
      <c r="N381" s="203"/>
      <c r="O381" s="203"/>
      <c r="P381" s="203"/>
      <c r="Q381" s="203"/>
      <c r="R381" s="85" t="s">
        <v>564</v>
      </c>
      <c r="S381" s="21">
        <v>1</v>
      </c>
      <c r="T381" s="86" t="s">
        <v>83</v>
      </c>
      <c r="U381" s="86" t="s">
        <v>870</v>
      </c>
      <c r="V381" s="86" t="s">
        <v>2053</v>
      </c>
      <c r="W381" s="86" t="s">
        <v>868</v>
      </c>
      <c r="X381" s="45" t="s">
        <v>1826</v>
      </c>
      <c r="Y381" s="45" t="s">
        <v>736</v>
      </c>
      <c r="Z381" s="280">
        <f t="shared" si="87"/>
        <v>37.5</v>
      </c>
      <c r="AA381" s="87">
        <v>45</v>
      </c>
      <c r="AB381" s="70">
        <v>18</v>
      </c>
      <c r="AC381" s="70"/>
      <c r="AD381" s="163">
        <v>2</v>
      </c>
      <c r="AE381" s="152"/>
      <c r="AF381" s="156"/>
      <c r="AG381" s="159">
        <v>1</v>
      </c>
      <c r="AH381" s="137"/>
      <c r="AI381" s="136">
        <v>1</v>
      </c>
      <c r="AJ381" s="136"/>
      <c r="AK381" s="136"/>
      <c r="AL381" s="140"/>
      <c r="AM381" s="144"/>
      <c r="AN381" s="136">
        <v>1</v>
      </c>
      <c r="AO381" s="144"/>
      <c r="AP381" s="144"/>
      <c r="AQ381" s="2" t="str">
        <f t="shared" si="88"/>
        <v>http://www.aubertrain.com/shop/img-put/prod/111/2400-02-01.jpg</v>
      </c>
      <c r="AR381" s="2" t="str">
        <f t="shared" si="90"/>
        <v/>
      </c>
      <c r="AS381" s="2" t="str">
        <f t="shared" si="91"/>
        <v/>
      </c>
      <c r="AT381" s="2" t="str">
        <f t="shared" si="92"/>
        <v/>
      </c>
      <c r="AU381" s="2" t="str">
        <f t="shared" si="93"/>
        <v/>
      </c>
      <c r="AV381" s="2" t="str">
        <f t="shared" si="94"/>
        <v/>
      </c>
      <c r="AW381" s="183" t="str">
        <f t="shared" si="89"/>
        <v>http://www.aubertrain.com/shop/img-put/prod/111/2400-02-01.jpg</v>
      </c>
      <c r="AX381" s="183" t="str">
        <f t="shared" si="95"/>
        <v>MÉTRIQUES SUISSES,05</v>
      </c>
    </row>
    <row r="382" spans="1:50" s="43" customFormat="1" ht="68" customHeight="1">
      <c r="A382" s="2">
        <v>381</v>
      </c>
      <c r="B382" s="85"/>
      <c r="C382" s="290">
        <v>111</v>
      </c>
      <c r="D382" s="289" t="s">
        <v>3502</v>
      </c>
      <c r="E382" s="290"/>
      <c r="F382" s="171" t="str">
        <f t="shared" si="81"/>
        <v>11105</v>
      </c>
      <c r="G382" s="171" t="str">
        <f t="shared" si="82"/>
        <v>MÉTRIQUES SUISSES</v>
      </c>
      <c r="H382" s="171" t="str">
        <f t="shared" si="83"/>
        <v>05</v>
      </c>
      <c r="I382" s="171" t="str">
        <f t="shared" si="84"/>
        <v/>
      </c>
      <c r="J382" s="171">
        <f t="shared" si="85"/>
        <v>92</v>
      </c>
      <c r="K382" s="31">
        <f t="shared" si="86"/>
        <v>0</v>
      </c>
      <c r="L382" s="192" t="s">
        <v>3499</v>
      </c>
      <c r="M382" s="203"/>
      <c r="N382" s="203"/>
      <c r="O382" s="203"/>
      <c r="P382" s="203"/>
      <c r="Q382" s="203"/>
      <c r="R382" s="85" t="s">
        <v>565</v>
      </c>
      <c r="S382" s="21">
        <v>1</v>
      </c>
      <c r="T382" s="86" t="s">
        <v>82</v>
      </c>
      <c r="U382" s="86" t="s">
        <v>871</v>
      </c>
      <c r="V382" s="86" t="s">
        <v>2054</v>
      </c>
      <c r="W382" s="86" t="s">
        <v>866</v>
      </c>
      <c r="X382" s="45" t="s">
        <v>1827</v>
      </c>
      <c r="Y382" s="45" t="s">
        <v>1964</v>
      </c>
      <c r="Z382" s="280">
        <f t="shared" si="87"/>
        <v>29.166666666666668</v>
      </c>
      <c r="AA382" s="87">
        <v>35</v>
      </c>
      <c r="AB382" s="149">
        <v>18</v>
      </c>
      <c r="AC382" s="149"/>
      <c r="AD382" s="133">
        <v>5</v>
      </c>
      <c r="AE382" s="152"/>
      <c r="AF382" s="156"/>
      <c r="AG382" s="159">
        <v>1</v>
      </c>
      <c r="AH382" s="137"/>
      <c r="AI382" s="136">
        <v>1</v>
      </c>
      <c r="AJ382" s="136"/>
      <c r="AK382" s="136"/>
      <c r="AL382" s="137">
        <v>1</v>
      </c>
      <c r="AM382" s="144"/>
      <c r="AN382" s="144"/>
      <c r="AO382" s="144"/>
      <c r="AP382" s="144"/>
      <c r="AQ382" s="2" t="str">
        <f t="shared" si="88"/>
        <v>http://www.aubertrain.com/shop/img-put/prod/111/2400-03-01.jpg</v>
      </c>
      <c r="AR382" s="2" t="str">
        <f t="shared" si="90"/>
        <v/>
      </c>
      <c r="AS382" s="2" t="str">
        <f t="shared" si="91"/>
        <v/>
      </c>
      <c r="AT382" s="2" t="str">
        <f t="shared" si="92"/>
        <v/>
      </c>
      <c r="AU382" s="2" t="str">
        <f t="shared" si="93"/>
        <v/>
      </c>
      <c r="AV382" s="2" t="str">
        <f t="shared" si="94"/>
        <v/>
      </c>
      <c r="AW382" s="183" t="str">
        <f t="shared" si="89"/>
        <v>http://www.aubertrain.com/shop/img-put/prod/111/2400-03-01.jpg</v>
      </c>
      <c r="AX382" s="183" t="str">
        <f t="shared" si="95"/>
        <v>MÉTRIQUES SUISSES,05</v>
      </c>
    </row>
    <row r="383" spans="1:50" s="43" customFormat="1" ht="68" customHeight="1">
      <c r="A383" s="1">
        <v>382</v>
      </c>
      <c r="B383" s="85"/>
      <c r="C383" s="290">
        <v>111</v>
      </c>
      <c r="D383" s="289" t="s">
        <v>3502</v>
      </c>
      <c r="E383" s="290"/>
      <c r="F383" s="171" t="str">
        <f t="shared" si="81"/>
        <v>11105</v>
      </c>
      <c r="G383" s="171" t="str">
        <f t="shared" si="82"/>
        <v>MÉTRIQUES SUISSES</v>
      </c>
      <c r="H383" s="171" t="str">
        <f t="shared" si="83"/>
        <v>05</v>
      </c>
      <c r="I383" s="171" t="str">
        <f t="shared" si="84"/>
        <v/>
      </c>
      <c r="J383" s="171">
        <f t="shared" si="85"/>
        <v>92</v>
      </c>
      <c r="K383" s="31">
        <f t="shared" si="86"/>
        <v>0</v>
      </c>
      <c r="L383" s="192" t="s">
        <v>3499</v>
      </c>
      <c r="M383" s="203"/>
      <c r="N383" s="203"/>
      <c r="O383" s="203"/>
      <c r="P383" s="203"/>
      <c r="Q383" s="203"/>
      <c r="R383" s="85" t="s">
        <v>566</v>
      </c>
      <c r="S383" s="21">
        <v>1</v>
      </c>
      <c r="T383" s="86" t="s">
        <v>81</v>
      </c>
      <c r="U383" s="86" t="s">
        <v>872</v>
      </c>
      <c r="V383" s="86" t="s">
        <v>2055</v>
      </c>
      <c r="W383" s="86" t="s">
        <v>867</v>
      </c>
      <c r="X383" s="45" t="s">
        <v>1828</v>
      </c>
      <c r="Y383" s="45" t="s">
        <v>737</v>
      </c>
      <c r="Z383" s="280">
        <f t="shared" si="87"/>
        <v>75</v>
      </c>
      <c r="AA383" s="87">
        <v>90</v>
      </c>
      <c r="AB383" s="149">
        <v>56</v>
      </c>
      <c r="AC383" s="149"/>
      <c r="AD383" s="133">
        <v>1</v>
      </c>
      <c r="AE383" s="152"/>
      <c r="AF383" s="156"/>
      <c r="AG383" s="159">
        <v>1</v>
      </c>
      <c r="AH383" s="137"/>
      <c r="AI383" s="136">
        <v>1</v>
      </c>
      <c r="AJ383" s="136"/>
      <c r="AK383" s="136"/>
      <c r="AL383" s="137">
        <v>1</v>
      </c>
      <c r="AM383" s="144"/>
      <c r="AN383" s="144"/>
      <c r="AO383" s="144"/>
      <c r="AP383" s="144"/>
      <c r="AQ383" s="2" t="str">
        <f t="shared" si="88"/>
        <v>http://www.aubertrain.com/shop/img-put/prod/111/2400-04-01.jpg</v>
      </c>
      <c r="AR383" s="2" t="str">
        <f t="shared" si="90"/>
        <v/>
      </c>
      <c r="AS383" s="2" t="str">
        <f t="shared" si="91"/>
        <v/>
      </c>
      <c r="AT383" s="2" t="str">
        <f t="shared" si="92"/>
        <v/>
      </c>
      <c r="AU383" s="2" t="str">
        <f t="shared" si="93"/>
        <v/>
      </c>
      <c r="AV383" s="2" t="str">
        <f t="shared" si="94"/>
        <v/>
      </c>
      <c r="AW383" s="183" t="str">
        <f t="shared" si="89"/>
        <v>http://www.aubertrain.com/shop/img-put/prod/111/2400-04-01.jpg</v>
      </c>
      <c r="AX383" s="183" t="str">
        <f t="shared" si="95"/>
        <v>MÉTRIQUES SUISSES,05</v>
      </c>
    </row>
    <row r="384" spans="1:50" s="43" customFormat="1" ht="68" customHeight="1">
      <c r="A384" s="2">
        <v>383</v>
      </c>
      <c r="B384" s="84"/>
      <c r="C384" s="290">
        <v>111</v>
      </c>
      <c r="D384" s="289" t="s">
        <v>3502</v>
      </c>
      <c r="E384" s="290"/>
      <c r="F384" s="171" t="str">
        <f t="shared" si="81"/>
        <v>11105</v>
      </c>
      <c r="G384" s="171" t="str">
        <f t="shared" si="82"/>
        <v>MÉTRIQUES SUISSES</v>
      </c>
      <c r="H384" s="171" t="str">
        <f t="shared" si="83"/>
        <v>05</v>
      </c>
      <c r="I384" s="171" t="str">
        <f t="shared" si="84"/>
        <v/>
      </c>
      <c r="J384" s="171">
        <f t="shared" si="85"/>
        <v>92</v>
      </c>
      <c r="K384" s="31">
        <f t="shared" si="86"/>
        <v>0</v>
      </c>
      <c r="L384" s="192" t="s">
        <v>3499</v>
      </c>
      <c r="M384" s="192" t="s">
        <v>3510</v>
      </c>
      <c r="N384" s="192" t="s">
        <v>3500</v>
      </c>
      <c r="O384" s="197"/>
      <c r="P384" s="197"/>
      <c r="Q384" s="197"/>
      <c r="R384" s="84" t="s">
        <v>569</v>
      </c>
      <c r="S384" s="21">
        <v>1</v>
      </c>
      <c r="T384" s="86" t="s">
        <v>322</v>
      </c>
      <c r="U384" s="69" t="s">
        <v>873</v>
      </c>
      <c r="V384" s="69" t="s">
        <v>2056</v>
      </c>
      <c r="W384" s="69" t="s">
        <v>874</v>
      </c>
      <c r="X384" s="23" t="s">
        <v>1829</v>
      </c>
      <c r="Y384" s="45" t="s">
        <v>1965</v>
      </c>
      <c r="Z384" s="280">
        <f t="shared" si="87"/>
        <v>7.5</v>
      </c>
      <c r="AA384" s="87">
        <v>9</v>
      </c>
      <c r="AB384" s="149">
        <v>5</v>
      </c>
      <c r="AC384" s="149"/>
      <c r="AD384" s="133">
        <v>20</v>
      </c>
      <c r="AE384" s="152"/>
      <c r="AF384" s="156"/>
      <c r="AG384" s="159">
        <v>1</v>
      </c>
      <c r="AH384" s="137"/>
      <c r="AI384" s="136">
        <v>1</v>
      </c>
      <c r="AJ384" s="136"/>
      <c r="AK384" s="136"/>
      <c r="AL384" s="140"/>
      <c r="AM384" s="144"/>
      <c r="AN384" s="144"/>
      <c r="AO384" s="144"/>
      <c r="AP384" s="144"/>
      <c r="AQ384" s="2" t="str">
        <f t="shared" si="88"/>
        <v>http://www.aubertrain.com/shop/img-put/prod/111/2400-05-01.jpg</v>
      </c>
      <c r="AR384" s="2" t="str">
        <f t="shared" si="90"/>
        <v>,http://www.aubertrain.com/shop/img-put/prod/111/2400-05-02.jpg</v>
      </c>
      <c r="AS384" s="2" t="str">
        <f t="shared" si="91"/>
        <v>,http://www.aubertrain.com/shop/img-put/prod/111/2400-05-03.jpg</v>
      </c>
      <c r="AT384" s="2" t="str">
        <f t="shared" si="92"/>
        <v/>
      </c>
      <c r="AU384" s="2" t="str">
        <f t="shared" si="93"/>
        <v/>
      </c>
      <c r="AV384" s="2" t="str">
        <f t="shared" si="94"/>
        <v/>
      </c>
      <c r="AW384" s="183" t="str">
        <f t="shared" si="89"/>
        <v>http://www.aubertrain.com/shop/img-put/prod/111/2400-05-01.jpg,http://www.aubertrain.com/shop/img-put/prod/111/2400-05-02.jpg,http://www.aubertrain.com/shop/img-put/prod/111/2400-05-03.jpg</v>
      </c>
      <c r="AX384" s="183" t="str">
        <f t="shared" si="95"/>
        <v>MÉTRIQUES SUISSES,05</v>
      </c>
    </row>
    <row r="385" spans="1:50" s="43" customFormat="1" ht="68" customHeight="1">
      <c r="A385" s="1">
        <v>384</v>
      </c>
      <c r="B385" s="84"/>
      <c r="C385" s="290">
        <v>111</v>
      </c>
      <c r="D385" s="289" t="s">
        <v>3502</v>
      </c>
      <c r="E385" s="290"/>
      <c r="F385" s="171" t="str">
        <f t="shared" si="81"/>
        <v>11105</v>
      </c>
      <c r="G385" s="171" t="str">
        <f t="shared" si="82"/>
        <v>MÉTRIQUES SUISSES</v>
      </c>
      <c r="H385" s="171" t="str">
        <f t="shared" si="83"/>
        <v>05</v>
      </c>
      <c r="I385" s="171" t="str">
        <f t="shared" si="84"/>
        <v/>
      </c>
      <c r="J385" s="171">
        <f t="shared" si="85"/>
        <v>92</v>
      </c>
      <c r="K385" s="31">
        <f t="shared" si="86"/>
        <v>0</v>
      </c>
      <c r="L385" s="192" t="s">
        <v>3499</v>
      </c>
      <c r="M385" s="197"/>
      <c r="N385" s="197"/>
      <c r="O385" s="197"/>
      <c r="P385" s="197"/>
      <c r="Q385" s="197"/>
      <c r="R385" s="84" t="s">
        <v>579</v>
      </c>
      <c r="S385" s="21">
        <v>1</v>
      </c>
      <c r="T385" s="90" t="s">
        <v>1085</v>
      </c>
      <c r="U385" s="39" t="s">
        <v>875</v>
      </c>
      <c r="V385" s="69" t="s">
        <v>1084</v>
      </c>
      <c r="W385" s="69" t="s">
        <v>1083</v>
      </c>
      <c r="X385" s="23" t="s">
        <v>339</v>
      </c>
      <c r="Y385" s="45" t="s">
        <v>1966</v>
      </c>
      <c r="Z385" s="280">
        <f t="shared" si="87"/>
        <v>208.33333333333334</v>
      </c>
      <c r="AA385" s="70">
        <v>250</v>
      </c>
      <c r="AB385" s="148"/>
      <c r="AC385" s="148"/>
      <c r="AD385" s="129"/>
      <c r="AE385" s="152"/>
      <c r="AF385" s="156"/>
      <c r="AG385" s="159">
        <v>1</v>
      </c>
      <c r="AH385" s="137"/>
      <c r="AI385" s="136"/>
      <c r="AJ385" s="136"/>
      <c r="AK385" s="136">
        <v>1</v>
      </c>
      <c r="AL385" s="140"/>
      <c r="AM385" s="144"/>
      <c r="AN385" s="144"/>
      <c r="AO385" s="144"/>
      <c r="AP385" s="144"/>
      <c r="AQ385" s="2" t="str">
        <f t="shared" si="88"/>
        <v>http://www.aubertrain.com/shop/img-put/prod/111/2400-06-01.jpg</v>
      </c>
      <c r="AR385" s="2" t="str">
        <f t="shared" si="90"/>
        <v/>
      </c>
      <c r="AS385" s="2" t="str">
        <f t="shared" si="91"/>
        <v/>
      </c>
      <c r="AT385" s="2" t="str">
        <f t="shared" si="92"/>
        <v/>
      </c>
      <c r="AU385" s="2" t="str">
        <f t="shared" si="93"/>
        <v/>
      </c>
      <c r="AV385" s="2" t="str">
        <f t="shared" si="94"/>
        <v/>
      </c>
      <c r="AW385" s="183" t="str">
        <f t="shared" si="89"/>
        <v>http://www.aubertrain.com/shop/img-put/prod/111/2400-06-01.jpg</v>
      </c>
      <c r="AX385" s="183" t="str">
        <f t="shared" si="95"/>
        <v>MÉTRIQUES SUISSES,05</v>
      </c>
    </row>
    <row r="386" spans="1:50" s="43" customFormat="1" ht="68" customHeight="1">
      <c r="A386" s="2">
        <v>385</v>
      </c>
      <c r="B386" s="71"/>
      <c r="C386" s="290">
        <v>111</v>
      </c>
      <c r="D386" s="289" t="s">
        <v>3502</v>
      </c>
      <c r="E386" s="290"/>
      <c r="F386" s="171" t="str">
        <f t="shared" ref="F386:F449" si="96">C386&amp;D386&amp;E386</f>
        <v>11105</v>
      </c>
      <c r="G386" s="171" t="str">
        <f t="shared" ref="G386:G449" si="97">VLOOKUP(F386,Categories,5,FALSE)</f>
        <v>MÉTRIQUES SUISSES</v>
      </c>
      <c r="H386" s="171" t="str">
        <f t="shared" ref="H386:H449" si="98">IF(ISBLANK(D386),"",VLOOKUP(F386,Categories,7,FALSE))</f>
        <v>05</v>
      </c>
      <c r="I386" s="171" t="str">
        <f t="shared" ref="I386:I449" si="99">IF(ISBLANK(E386),"",VLOOKUP(F386,Categories,9,FALSE))</f>
        <v/>
      </c>
      <c r="J386" s="171">
        <f t="shared" ref="J386:J449" si="100">VLOOKUP(F386,categorie,14,FALSE)</f>
        <v>92</v>
      </c>
      <c r="K386" s="31">
        <f t="shared" ref="K386:K449" si="101">VLOOKUP(F386,Categories,13,FALSE)</f>
        <v>0</v>
      </c>
      <c r="L386" s="192" t="s">
        <v>3499</v>
      </c>
      <c r="M386" s="204"/>
      <c r="N386" s="204"/>
      <c r="O386" s="204"/>
      <c r="P386" s="204"/>
      <c r="Q386" s="204"/>
      <c r="R386" s="61" t="s">
        <v>580</v>
      </c>
      <c r="S386" s="21">
        <v>1</v>
      </c>
      <c r="T386" s="39" t="s">
        <v>877</v>
      </c>
      <c r="U386" s="39" t="s">
        <v>876</v>
      </c>
      <c r="V386" s="39" t="s">
        <v>877</v>
      </c>
      <c r="W386" s="39" t="s">
        <v>1999</v>
      </c>
      <c r="X386" s="40" t="s">
        <v>340</v>
      </c>
      <c r="Y386" s="40" t="s">
        <v>347</v>
      </c>
      <c r="Z386" s="280">
        <f t="shared" ref="Z386:Z449" si="102">AA386/1.2</f>
        <v>162.5</v>
      </c>
      <c r="AA386" s="42">
        <v>195</v>
      </c>
      <c r="AB386" s="70"/>
      <c r="AC386" s="70"/>
      <c r="AD386" s="163"/>
      <c r="AE386" s="152"/>
      <c r="AF386" s="156"/>
      <c r="AG386" s="159">
        <v>1</v>
      </c>
      <c r="AH386" s="137"/>
      <c r="AI386" s="136"/>
      <c r="AJ386" s="136"/>
      <c r="AK386" s="136">
        <v>1</v>
      </c>
      <c r="AL386" s="140"/>
      <c r="AM386" s="144"/>
      <c r="AN386" s="144"/>
      <c r="AO386" s="144"/>
      <c r="AP386" s="144"/>
      <c r="AQ386" s="2" t="str">
        <f t="shared" ref="AQ386:AQ449" si="103">IF(ISBLANK(L386),"","http://www.aubertrain.com/shop/img-put/prod/"&amp;$C386&amp;"/"&amp;$R386&amp;"-"&amp;L386&amp;".jpg")</f>
        <v>http://www.aubertrain.com/shop/img-put/prod/111/2400-07-01.jpg</v>
      </c>
      <c r="AR386" s="2" t="str">
        <f t="shared" si="90"/>
        <v/>
      </c>
      <c r="AS386" s="2" t="str">
        <f t="shared" si="91"/>
        <v/>
      </c>
      <c r="AT386" s="2" t="str">
        <f t="shared" si="92"/>
        <v/>
      </c>
      <c r="AU386" s="2" t="str">
        <f t="shared" si="93"/>
        <v/>
      </c>
      <c r="AV386" s="2" t="str">
        <f t="shared" si="94"/>
        <v/>
      </c>
      <c r="AW386" s="183" t="str">
        <f t="shared" si="89"/>
        <v>http://www.aubertrain.com/shop/img-put/prod/111/2400-07-01.jpg</v>
      </c>
      <c r="AX386" s="183" t="str">
        <f t="shared" si="95"/>
        <v>MÉTRIQUES SUISSES,05</v>
      </c>
    </row>
    <row r="387" spans="1:50" s="43" customFormat="1" ht="68" customHeight="1">
      <c r="A387" s="1">
        <v>386</v>
      </c>
      <c r="B387" s="71"/>
      <c r="C387" s="290">
        <v>111</v>
      </c>
      <c r="D387" s="289" t="s">
        <v>3502</v>
      </c>
      <c r="E387" s="290"/>
      <c r="F387" s="171" t="str">
        <f t="shared" si="96"/>
        <v>11105</v>
      </c>
      <c r="G387" s="171" t="str">
        <f t="shared" si="97"/>
        <v>MÉTRIQUES SUISSES</v>
      </c>
      <c r="H387" s="171" t="str">
        <f t="shared" si="98"/>
        <v>05</v>
      </c>
      <c r="I387" s="171" t="str">
        <f t="shared" si="99"/>
        <v/>
      </c>
      <c r="J387" s="171">
        <f t="shared" si="100"/>
        <v>92</v>
      </c>
      <c r="K387" s="31">
        <f t="shared" si="101"/>
        <v>0</v>
      </c>
      <c r="L387" s="192" t="s">
        <v>3499</v>
      </c>
      <c r="M387" s="197"/>
      <c r="N387" s="197"/>
      <c r="O387" s="197"/>
      <c r="P387" s="197"/>
      <c r="Q387" s="197"/>
      <c r="R387" s="61" t="s">
        <v>893</v>
      </c>
      <c r="S387" s="21">
        <v>1</v>
      </c>
      <c r="T387" s="39" t="s">
        <v>1848</v>
      </c>
      <c r="U387" s="86" t="s">
        <v>1756</v>
      </c>
      <c r="V387" s="39" t="s">
        <v>2057</v>
      </c>
      <c r="W387" s="86" t="s">
        <v>1756</v>
      </c>
      <c r="X387" s="23" t="s">
        <v>1830</v>
      </c>
      <c r="Y387" s="40" t="s">
        <v>1967</v>
      </c>
      <c r="Z387" s="280">
        <f t="shared" si="102"/>
        <v>45.833333333333336</v>
      </c>
      <c r="AA387" s="42">
        <v>55</v>
      </c>
      <c r="AB387" s="70">
        <v>35</v>
      </c>
      <c r="AC387" s="70"/>
      <c r="AD387" s="163"/>
      <c r="AE387" s="152"/>
      <c r="AF387" s="156"/>
      <c r="AG387" s="159">
        <v>1</v>
      </c>
      <c r="AH387" s="137"/>
      <c r="AI387" s="136"/>
      <c r="AJ387" s="136"/>
      <c r="AK387" s="136"/>
      <c r="AL387" s="140"/>
      <c r="AM387" s="144"/>
      <c r="AN387" s="136">
        <v>1</v>
      </c>
      <c r="AO387" s="144"/>
      <c r="AP387" s="144"/>
      <c r="AQ387" s="2" t="str">
        <f t="shared" si="103"/>
        <v>http://www.aubertrain.com/shop/img-put/prod/111/2400-08-01.jpg</v>
      </c>
      <c r="AR387" s="2" t="str">
        <f t="shared" si="90"/>
        <v/>
      </c>
      <c r="AS387" s="2" t="str">
        <f t="shared" si="91"/>
        <v/>
      </c>
      <c r="AT387" s="2" t="str">
        <f t="shared" si="92"/>
        <v/>
      </c>
      <c r="AU387" s="2" t="str">
        <f t="shared" si="93"/>
        <v/>
      </c>
      <c r="AV387" s="2" t="str">
        <f t="shared" si="94"/>
        <v/>
      </c>
      <c r="AW387" s="183" t="str">
        <f t="shared" si="89"/>
        <v>http://www.aubertrain.com/shop/img-put/prod/111/2400-08-01.jpg</v>
      </c>
      <c r="AX387" s="183" t="str">
        <f t="shared" si="95"/>
        <v>MÉTRIQUES SUISSES,05</v>
      </c>
    </row>
    <row r="388" spans="1:50" s="43" customFormat="1" ht="68" customHeight="1">
      <c r="A388" s="2">
        <v>387</v>
      </c>
      <c r="B388" s="71"/>
      <c r="C388" s="290">
        <v>111</v>
      </c>
      <c r="D388" s="289" t="s">
        <v>3502</v>
      </c>
      <c r="E388" s="290"/>
      <c r="F388" s="171" t="str">
        <f t="shared" si="96"/>
        <v>11105</v>
      </c>
      <c r="G388" s="171" t="str">
        <f t="shared" si="97"/>
        <v>MÉTRIQUES SUISSES</v>
      </c>
      <c r="H388" s="171" t="str">
        <f t="shared" si="98"/>
        <v>05</v>
      </c>
      <c r="I388" s="171" t="str">
        <f t="shared" si="99"/>
        <v/>
      </c>
      <c r="J388" s="171">
        <f t="shared" si="100"/>
        <v>92</v>
      </c>
      <c r="K388" s="31">
        <f t="shared" si="101"/>
        <v>0</v>
      </c>
      <c r="L388" s="192" t="s">
        <v>3499</v>
      </c>
      <c r="M388" s="197"/>
      <c r="N388" s="197"/>
      <c r="O388" s="197"/>
      <c r="P388" s="197"/>
      <c r="Q388" s="197"/>
      <c r="R388" s="61" t="s">
        <v>1062</v>
      </c>
      <c r="S388" s="21">
        <v>1</v>
      </c>
      <c r="T388" s="39" t="s">
        <v>3060</v>
      </c>
      <c r="U388" s="122" t="s">
        <v>4375</v>
      </c>
      <c r="V388" s="39" t="s">
        <v>4376</v>
      </c>
      <c r="W388" s="122" t="s">
        <v>4377</v>
      </c>
      <c r="X388" s="40"/>
      <c r="Y388" s="40"/>
      <c r="Z388" s="280">
        <f t="shared" si="102"/>
        <v>0</v>
      </c>
      <c r="AA388" s="42"/>
      <c r="AB388" s="70"/>
      <c r="AC388" s="70"/>
      <c r="AD388" s="163"/>
      <c r="AE388" s="152"/>
      <c r="AF388" s="156"/>
      <c r="AG388" s="159">
        <v>1</v>
      </c>
      <c r="AH388" s="137"/>
      <c r="AI388" s="136">
        <v>1</v>
      </c>
      <c r="AJ388" s="136"/>
      <c r="AK388" s="136">
        <v>1</v>
      </c>
      <c r="AL388" s="140"/>
      <c r="AM388" s="144"/>
      <c r="AN388" s="144"/>
      <c r="AO388" s="144"/>
      <c r="AP388" s="144"/>
      <c r="AQ388" s="2" t="str">
        <f t="shared" si="103"/>
        <v>http://www.aubertrain.com/shop/img-put/prod/111/2400-09-01.jpg</v>
      </c>
      <c r="AR388" s="2" t="str">
        <f t="shared" si="90"/>
        <v/>
      </c>
      <c r="AS388" s="2" t="str">
        <f t="shared" si="91"/>
        <v/>
      </c>
      <c r="AT388" s="2" t="str">
        <f t="shared" si="92"/>
        <v/>
      </c>
      <c r="AU388" s="2" t="str">
        <f t="shared" si="93"/>
        <v/>
      </c>
      <c r="AV388" s="2" t="str">
        <f t="shared" si="94"/>
        <v/>
      </c>
      <c r="AW388" s="183" t="str">
        <f t="shared" ref="AW388:AW451" si="104">AQ388&amp;AR388&amp;AS388&amp;AT388&amp;AU388&amp;AV388</f>
        <v>http://www.aubertrain.com/shop/img-put/prod/111/2400-09-01.jpg</v>
      </c>
      <c r="AX388" s="183" t="str">
        <f t="shared" si="95"/>
        <v>MÉTRIQUES SUISSES,05</v>
      </c>
    </row>
    <row r="389" spans="1:50" s="43" customFormat="1" ht="68" customHeight="1">
      <c r="A389" s="1">
        <v>388</v>
      </c>
      <c r="B389" s="71"/>
      <c r="C389" s="290">
        <v>111</v>
      </c>
      <c r="D389" s="289" t="s">
        <v>3502</v>
      </c>
      <c r="E389" s="290"/>
      <c r="F389" s="171" t="str">
        <f t="shared" si="96"/>
        <v>11105</v>
      </c>
      <c r="G389" s="171" t="str">
        <f t="shared" si="97"/>
        <v>MÉTRIQUES SUISSES</v>
      </c>
      <c r="H389" s="171" t="str">
        <f t="shared" si="98"/>
        <v>05</v>
      </c>
      <c r="I389" s="171" t="str">
        <f t="shared" si="99"/>
        <v/>
      </c>
      <c r="J389" s="171">
        <f t="shared" si="100"/>
        <v>92</v>
      </c>
      <c r="K389" s="31">
        <f t="shared" si="101"/>
        <v>0</v>
      </c>
      <c r="L389" s="192" t="s">
        <v>3499</v>
      </c>
      <c r="M389" s="192" t="s">
        <v>3510</v>
      </c>
      <c r="N389" s="192" t="s">
        <v>3500</v>
      </c>
      <c r="O389" s="197"/>
      <c r="P389" s="197"/>
      <c r="Q389" s="197"/>
      <c r="R389" s="258" t="s">
        <v>4358</v>
      </c>
      <c r="S389" s="21">
        <v>1</v>
      </c>
      <c r="T389" s="39" t="s">
        <v>2840</v>
      </c>
      <c r="U389" s="39" t="s">
        <v>2841</v>
      </c>
      <c r="V389" s="39" t="s">
        <v>2840</v>
      </c>
      <c r="W389" s="69" t="s">
        <v>2839</v>
      </c>
      <c r="X389" s="40" t="s">
        <v>3079</v>
      </c>
      <c r="Y389" s="40" t="s">
        <v>2070</v>
      </c>
      <c r="Z389" s="280">
        <f t="shared" si="102"/>
        <v>0</v>
      </c>
      <c r="AA389" s="42"/>
      <c r="AB389" s="70"/>
      <c r="AC389" s="70"/>
      <c r="AD389" s="163"/>
      <c r="AE389" s="152"/>
      <c r="AF389" s="156"/>
      <c r="AG389" s="159">
        <v>1</v>
      </c>
      <c r="AH389" s="137"/>
      <c r="AI389" s="136">
        <v>1</v>
      </c>
      <c r="AJ389" s="136"/>
      <c r="AK389" s="136">
        <v>1</v>
      </c>
      <c r="AL389" s="140"/>
      <c r="AM389" s="144"/>
      <c r="AN389" s="144"/>
      <c r="AO389" s="144"/>
      <c r="AP389" s="144"/>
      <c r="AQ389" s="2" t="str">
        <f t="shared" si="103"/>
        <v>http://www.aubertrain.com/shop/img-put/prod/111/2400-10-01-01.jpg</v>
      </c>
      <c r="AR389" s="2" t="str">
        <f t="shared" si="90"/>
        <v>,http://www.aubertrain.com/shop/img-put/prod/111/2400-10-01-02.jpg</v>
      </c>
      <c r="AS389" s="2" t="str">
        <f t="shared" si="91"/>
        <v>,http://www.aubertrain.com/shop/img-put/prod/111/2400-10-01-03.jpg</v>
      </c>
      <c r="AT389" s="2" t="str">
        <f t="shared" si="92"/>
        <v/>
      </c>
      <c r="AU389" s="2" t="str">
        <f t="shared" si="93"/>
        <v/>
      </c>
      <c r="AV389" s="2" t="str">
        <f t="shared" si="94"/>
        <v/>
      </c>
      <c r="AW389" s="183" t="str">
        <f t="shared" si="104"/>
        <v>http://www.aubertrain.com/shop/img-put/prod/111/2400-10-01-01.jpg,http://www.aubertrain.com/shop/img-put/prod/111/2400-10-01-02.jpg,http://www.aubertrain.com/shop/img-put/prod/111/2400-10-01-03.jpg</v>
      </c>
      <c r="AX389" s="183" t="str">
        <f t="shared" si="95"/>
        <v>MÉTRIQUES SUISSES,05</v>
      </c>
    </row>
    <row r="390" spans="1:50" s="43" customFormat="1" ht="68" customHeight="1">
      <c r="A390" s="2">
        <v>389</v>
      </c>
      <c r="B390" s="71"/>
      <c r="C390" s="290">
        <v>111</v>
      </c>
      <c r="D390" s="289" t="s">
        <v>3502</v>
      </c>
      <c r="E390" s="290"/>
      <c r="F390" s="171" t="str">
        <f t="shared" si="96"/>
        <v>11105</v>
      </c>
      <c r="G390" s="171" t="str">
        <f t="shared" si="97"/>
        <v>MÉTRIQUES SUISSES</v>
      </c>
      <c r="H390" s="171" t="str">
        <f t="shared" si="98"/>
        <v>05</v>
      </c>
      <c r="I390" s="171" t="str">
        <f t="shared" si="99"/>
        <v/>
      </c>
      <c r="J390" s="171">
        <f t="shared" si="100"/>
        <v>92</v>
      </c>
      <c r="K390" s="31">
        <f t="shared" si="101"/>
        <v>0</v>
      </c>
      <c r="L390" s="192" t="s">
        <v>3499</v>
      </c>
      <c r="M390" s="192" t="s">
        <v>3510</v>
      </c>
      <c r="N390" s="192" t="s">
        <v>3500</v>
      </c>
      <c r="O390" s="197"/>
      <c r="P390" s="197"/>
      <c r="Q390" s="197"/>
      <c r="R390" s="258" t="s">
        <v>4359</v>
      </c>
      <c r="S390" s="21">
        <v>1</v>
      </c>
      <c r="T390" s="39" t="s">
        <v>2836</v>
      </c>
      <c r="U390" s="39" t="s">
        <v>2843</v>
      </c>
      <c r="V390" s="39" t="s">
        <v>2836</v>
      </c>
      <c r="W390" s="69" t="s">
        <v>2838</v>
      </c>
      <c r="X390" s="40" t="s">
        <v>3075</v>
      </c>
      <c r="Y390" s="40" t="s">
        <v>2069</v>
      </c>
      <c r="Z390" s="280">
        <f t="shared" si="102"/>
        <v>0</v>
      </c>
      <c r="AA390" s="42"/>
      <c r="AB390" s="70"/>
      <c r="AC390" s="70"/>
      <c r="AD390" s="163"/>
      <c r="AE390" s="152"/>
      <c r="AF390" s="156"/>
      <c r="AG390" s="159">
        <v>1</v>
      </c>
      <c r="AH390" s="137"/>
      <c r="AI390" s="136">
        <v>1</v>
      </c>
      <c r="AJ390" s="136"/>
      <c r="AK390" s="136">
        <v>1</v>
      </c>
      <c r="AL390" s="140"/>
      <c r="AM390" s="144"/>
      <c r="AN390" s="144"/>
      <c r="AO390" s="144"/>
      <c r="AP390" s="144"/>
      <c r="AQ390" s="2" t="str">
        <f t="shared" si="103"/>
        <v>http://www.aubertrain.com/shop/img-put/prod/111/2400-10-02-01.jpg</v>
      </c>
      <c r="AR390" s="2" t="str">
        <f t="shared" si="90"/>
        <v>,http://www.aubertrain.com/shop/img-put/prod/111/2400-10-02-02.jpg</v>
      </c>
      <c r="AS390" s="2" t="str">
        <f t="shared" si="91"/>
        <v>,http://www.aubertrain.com/shop/img-put/prod/111/2400-10-02-03.jpg</v>
      </c>
      <c r="AT390" s="2" t="str">
        <f t="shared" si="92"/>
        <v/>
      </c>
      <c r="AU390" s="2" t="str">
        <f t="shared" si="93"/>
        <v/>
      </c>
      <c r="AV390" s="2" t="str">
        <f t="shared" si="94"/>
        <v/>
      </c>
      <c r="AW390" s="183" t="str">
        <f t="shared" si="104"/>
        <v>http://www.aubertrain.com/shop/img-put/prod/111/2400-10-02-01.jpg,http://www.aubertrain.com/shop/img-put/prod/111/2400-10-02-02.jpg,http://www.aubertrain.com/shop/img-put/prod/111/2400-10-02-03.jpg</v>
      </c>
      <c r="AX390" s="183" t="str">
        <f t="shared" si="95"/>
        <v>MÉTRIQUES SUISSES,05</v>
      </c>
    </row>
    <row r="391" spans="1:50" s="43" customFormat="1" ht="68" customHeight="1">
      <c r="A391" s="1">
        <v>390</v>
      </c>
      <c r="B391" s="71"/>
      <c r="C391" s="290">
        <v>111</v>
      </c>
      <c r="D391" s="289" t="s">
        <v>3502</v>
      </c>
      <c r="E391" s="290"/>
      <c r="F391" s="171" t="str">
        <f t="shared" si="96"/>
        <v>11105</v>
      </c>
      <c r="G391" s="171" t="str">
        <f t="shared" si="97"/>
        <v>MÉTRIQUES SUISSES</v>
      </c>
      <c r="H391" s="171" t="str">
        <f t="shared" si="98"/>
        <v>05</v>
      </c>
      <c r="I391" s="171" t="str">
        <f t="shared" si="99"/>
        <v/>
      </c>
      <c r="J391" s="171">
        <f t="shared" si="100"/>
        <v>92</v>
      </c>
      <c r="K391" s="31">
        <f t="shared" si="101"/>
        <v>0</v>
      </c>
      <c r="L391" s="192" t="s">
        <v>3499</v>
      </c>
      <c r="M391" s="192" t="s">
        <v>3510</v>
      </c>
      <c r="N391" s="192"/>
      <c r="O391" s="197"/>
      <c r="P391" s="197"/>
      <c r="Q391" s="197"/>
      <c r="R391" s="258" t="s">
        <v>4360</v>
      </c>
      <c r="S391" s="21">
        <v>1</v>
      </c>
      <c r="T391" s="39" t="s">
        <v>2837</v>
      </c>
      <c r="U391" s="39" t="s">
        <v>2842</v>
      </c>
      <c r="V391" s="39" t="s">
        <v>2837</v>
      </c>
      <c r="W391" s="69" t="s">
        <v>3072</v>
      </c>
      <c r="X391" s="40" t="s">
        <v>3080</v>
      </c>
      <c r="Y391" s="40" t="s">
        <v>2070</v>
      </c>
      <c r="Z391" s="280">
        <f t="shared" si="102"/>
        <v>0</v>
      </c>
      <c r="AA391" s="42"/>
      <c r="AB391" s="70"/>
      <c r="AC391" s="70"/>
      <c r="AD391" s="163"/>
      <c r="AE391" s="152"/>
      <c r="AF391" s="156"/>
      <c r="AG391" s="159">
        <v>1</v>
      </c>
      <c r="AH391" s="137"/>
      <c r="AI391" s="136">
        <v>1</v>
      </c>
      <c r="AJ391" s="136"/>
      <c r="AK391" s="136">
        <v>1</v>
      </c>
      <c r="AL391" s="140"/>
      <c r="AM391" s="144"/>
      <c r="AN391" s="144"/>
      <c r="AO391" s="144"/>
      <c r="AP391" s="144"/>
      <c r="AQ391" s="2" t="str">
        <f t="shared" si="103"/>
        <v>http://www.aubertrain.com/shop/img-put/prod/111/2400-10-03-01.jpg</v>
      </c>
      <c r="AR391" s="2" t="str">
        <f t="shared" si="90"/>
        <v>,http://www.aubertrain.com/shop/img-put/prod/111/2400-10-03-02.jpg</v>
      </c>
      <c r="AS391" s="2" t="str">
        <f t="shared" si="91"/>
        <v/>
      </c>
      <c r="AT391" s="2" t="str">
        <f t="shared" si="92"/>
        <v/>
      </c>
      <c r="AU391" s="2" t="str">
        <f t="shared" si="93"/>
        <v/>
      </c>
      <c r="AV391" s="2" t="str">
        <f t="shared" si="94"/>
        <v/>
      </c>
      <c r="AW391" s="183" t="str">
        <f t="shared" si="104"/>
        <v>http://www.aubertrain.com/shop/img-put/prod/111/2400-10-03-01.jpg,http://www.aubertrain.com/shop/img-put/prod/111/2400-10-03-02.jpg</v>
      </c>
      <c r="AX391" s="183" t="str">
        <f t="shared" si="95"/>
        <v>MÉTRIQUES SUISSES,05</v>
      </c>
    </row>
    <row r="392" spans="1:50" s="43" customFormat="1" ht="68" customHeight="1">
      <c r="A392" s="2">
        <v>391</v>
      </c>
      <c r="B392" s="71"/>
      <c r="C392" s="290">
        <v>111</v>
      </c>
      <c r="D392" s="289" t="s">
        <v>3502</v>
      </c>
      <c r="E392" s="290"/>
      <c r="F392" s="171" t="str">
        <f t="shared" si="96"/>
        <v>11105</v>
      </c>
      <c r="G392" s="171" t="str">
        <f t="shared" si="97"/>
        <v>MÉTRIQUES SUISSES</v>
      </c>
      <c r="H392" s="171" t="str">
        <f t="shared" si="98"/>
        <v>05</v>
      </c>
      <c r="I392" s="171" t="str">
        <f t="shared" si="99"/>
        <v/>
      </c>
      <c r="J392" s="171">
        <f t="shared" si="100"/>
        <v>92</v>
      </c>
      <c r="K392" s="31">
        <f t="shared" si="101"/>
        <v>0</v>
      </c>
      <c r="L392" s="192" t="s">
        <v>3499</v>
      </c>
      <c r="M392" s="197"/>
      <c r="N392" s="197"/>
      <c r="O392" s="197"/>
      <c r="P392" s="197"/>
      <c r="Q392" s="197"/>
      <c r="R392" s="259" t="s">
        <v>4361</v>
      </c>
      <c r="S392" s="21">
        <v>1</v>
      </c>
      <c r="T392" s="39" t="s">
        <v>3063</v>
      </c>
      <c r="U392" s="39" t="s">
        <v>3066</v>
      </c>
      <c r="V392" s="39" t="s">
        <v>3071</v>
      </c>
      <c r="W392" s="69" t="s">
        <v>2839</v>
      </c>
      <c r="X392" s="40" t="s">
        <v>3076</v>
      </c>
      <c r="Y392" s="40" t="s">
        <v>3064</v>
      </c>
      <c r="Z392" s="280">
        <f t="shared" si="102"/>
        <v>0</v>
      </c>
      <c r="AA392" s="42"/>
      <c r="AB392" s="70"/>
      <c r="AC392" s="70"/>
      <c r="AD392" s="163"/>
      <c r="AE392" s="152"/>
      <c r="AF392" s="156"/>
      <c r="AG392" s="159">
        <v>1</v>
      </c>
      <c r="AH392" s="137"/>
      <c r="AI392" s="136">
        <v>1</v>
      </c>
      <c r="AJ392" s="136"/>
      <c r="AK392" s="136">
        <v>1</v>
      </c>
      <c r="AL392" s="140"/>
      <c r="AM392" s="144"/>
      <c r="AN392" s="144"/>
      <c r="AO392" s="144"/>
      <c r="AP392" s="144"/>
      <c r="AQ392" s="2" t="str">
        <f t="shared" si="103"/>
        <v>http://www.aubertrain.com/shop/img-put/prod/111/2400-11-01-01.jpg</v>
      </c>
      <c r="AR392" s="2" t="str">
        <f t="shared" si="90"/>
        <v/>
      </c>
      <c r="AS392" s="2" t="str">
        <f t="shared" si="91"/>
        <v/>
      </c>
      <c r="AT392" s="2" t="str">
        <f t="shared" si="92"/>
        <v/>
      </c>
      <c r="AU392" s="2" t="str">
        <f t="shared" si="93"/>
        <v/>
      </c>
      <c r="AV392" s="2" t="str">
        <f t="shared" si="94"/>
        <v/>
      </c>
      <c r="AW392" s="183" t="str">
        <f t="shared" si="104"/>
        <v>http://www.aubertrain.com/shop/img-put/prod/111/2400-11-01-01.jpg</v>
      </c>
      <c r="AX392" s="183" t="str">
        <f t="shared" si="95"/>
        <v>MÉTRIQUES SUISSES,05</v>
      </c>
    </row>
    <row r="393" spans="1:50" s="43" customFormat="1" ht="68" customHeight="1">
      <c r="A393" s="1">
        <v>392</v>
      </c>
      <c r="B393" s="71"/>
      <c r="C393" s="290">
        <v>111</v>
      </c>
      <c r="D393" s="289" t="s">
        <v>3502</v>
      </c>
      <c r="E393" s="290"/>
      <c r="F393" s="171" t="str">
        <f t="shared" si="96"/>
        <v>11105</v>
      </c>
      <c r="G393" s="171" t="str">
        <f t="shared" si="97"/>
        <v>MÉTRIQUES SUISSES</v>
      </c>
      <c r="H393" s="171" t="str">
        <f t="shared" si="98"/>
        <v>05</v>
      </c>
      <c r="I393" s="171" t="str">
        <f t="shared" si="99"/>
        <v/>
      </c>
      <c r="J393" s="171">
        <f t="shared" si="100"/>
        <v>92</v>
      </c>
      <c r="K393" s="31">
        <f t="shared" si="101"/>
        <v>0</v>
      </c>
      <c r="L393" s="192"/>
      <c r="M393" s="197"/>
      <c r="N393" s="197"/>
      <c r="O393" s="197"/>
      <c r="P393" s="197"/>
      <c r="Q393" s="197"/>
      <c r="R393" s="259" t="s">
        <v>4362</v>
      </c>
      <c r="S393" s="21">
        <v>1</v>
      </c>
      <c r="T393" s="39" t="s">
        <v>3062</v>
      </c>
      <c r="U393" s="39" t="s">
        <v>3067</v>
      </c>
      <c r="V393" s="39" t="s">
        <v>3070</v>
      </c>
      <c r="W393" s="69" t="s">
        <v>3073</v>
      </c>
      <c r="X393" s="40" t="s">
        <v>3077</v>
      </c>
      <c r="Y393" s="40" t="s">
        <v>3065</v>
      </c>
      <c r="Z393" s="280">
        <f t="shared" si="102"/>
        <v>0</v>
      </c>
      <c r="AA393" s="42"/>
      <c r="AB393" s="70"/>
      <c r="AC393" s="70"/>
      <c r="AD393" s="163"/>
      <c r="AE393" s="152"/>
      <c r="AF393" s="156"/>
      <c r="AG393" s="159">
        <v>1</v>
      </c>
      <c r="AH393" s="137"/>
      <c r="AI393" s="136">
        <v>1</v>
      </c>
      <c r="AJ393" s="136"/>
      <c r="AK393" s="136">
        <v>1</v>
      </c>
      <c r="AL393" s="140"/>
      <c r="AM393" s="144"/>
      <c r="AN393" s="144"/>
      <c r="AO393" s="144"/>
      <c r="AP393" s="144"/>
      <c r="AQ393" s="2" t="str">
        <f t="shared" si="103"/>
        <v/>
      </c>
      <c r="AR393" s="2" t="str">
        <f t="shared" si="90"/>
        <v/>
      </c>
      <c r="AS393" s="2" t="str">
        <f t="shared" si="91"/>
        <v/>
      </c>
      <c r="AT393" s="2" t="str">
        <f t="shared" si="92"/>
        <v/>
      </c>
      <c r="AU393" s="2" t="str">
        <f t="shared" si="93"/>
        <v/>
      </c>
      <c r="AV393" s="2" t="str">
        <f t="shared" si="94"/>
        <v/>
      </c>
      <c r="AW393" s="183" t="str">
        <f t="shared" si="104"/>
        <v/>
      </c>
      <c r="AX393" s="183" t="str">
        <f t="shared" si="95"/>
        <v>MÉTRIQUES SUISSES,05</v>
      </c>
    </row>
    <row r="394" spans="1:50" s="43" customFormat="1" ht="68" customHeight="1">
      <c r="A394" s="2">
        <v>393</v>
      </c>
      <c r="B394" s="71"/>
      <c r="C394" s="290">
        <v>111</v>
      </c>
      <c r="D394" s="289" t="s">
        <v>3502</v>
      </c>
      <c r="E394" s="290"/>
      <c r="F394" s="171" t="str">
        <f t="shared" si="96"/>
        <v>11105</v>
      </c>
      <c r="G394" s="171" t="str">
        <f t="shared" si="97"/>
        <v>MÉTRIQUES SUISSES</v>
      </c>
      <c r="H394" s="171" t="str">
        <f t="shared" si="98"/>
        <v>05</v>
      </c>
      <c r="I394" s="171" t="str">
        <f t="shared" si="99"/>
        <v/>
      </c>
      <c r="J394" s="171">
        <f t="shared" si="100"/>
        <v>92</v>
      </c>
      <c r="K394" s="31">
        <f t="shared" si="101"/>
        <v>0</v>
      </c>
      <c r="L394" s="192"/>
      <c r="M394" s="197"/>
      <c r="N394" s="197"/>
      <c r="O394" s="197"/>
      <c r="P394" s="197"/>
      <c r="Q394" s="197"/>
      <c r="R394" s="259" t="s">
        <v>4363</v>
      </c>
      <c r="S394" s="21">
        <v>1</v>
      </c>
      <c r="T394" s="39" t="s">
        <v>3061</v>
      </c>
      <c r="U394" s="39" t="s">
        <v>3068</v>
      </c>
      <c r="V394" s="39" t="s">
        <v>3069</v>
      </c>
      <c r="W394" s="69" t="s">
        <v>3072</v>
      </c>
      <c r="X394" s="40" t="s">
        <v>3078</v>
      </c>
      <c r="Y394" s="40" t="s">
        <v>3064</v>
      </c>
      <c r="Z394" s="280">
        <f t="shared" si="102"/>
        <v>0</v>
      </c>
      <c r="AA394" s="42"/>
      <c r="AB394" s="70"/>
      <c r="AC394" s="70"/>
      <c r="AD394" s="163"/>
      <c r="AE394" s="152"/>
      <c r="AF394" s="156"/>
      <c r="AG394" s="159">
        <v>1</v>
      </c>
      <c r="AH394" s="137"/>
      <c r="AI394" s="136">
        <v>1</v>
      </c>
      <c r="AJ394" s="136"/>
      <c r="AK394" s="136">
        <v>1</v>
      </c>
      <c r="AL394" s="140"/>
      <c r="AM394" s="144"/>
      <c r="AN394" s="144"/>
      <c r="AO394" s="144"/>
      <c r="AP394" s="144"/>
      <c r="AQ394" s="2" t="str">
        <f t="shared" si="103"/>
        <v/>
      </c>
      <c r="AR394" s="2" t="str">
        <f t="shared" si="90"/>
        <v/>
      </c>
      <c r="AS394" s="2" t="str">
        <f t="shared" si="91"/>
        <v/>
      </c>
      <c r="AT394" s="2" t="str">
        <f t="shared" si="92"/>
        <v/>
      </c>
      <c r="AU394" s="2" t="str">
        <f t="shared" si="93"/>
        <v/>
      </c>
      <c r="AV394" s="2" t="str">
        <f t="shared" si="94"/>
        <v/>
      </c>
      <c r="AW394" s="183" t="str">
        <f t="shared" si="104"/>
        <v/>
      </c>
      <c r="AX394" s="183" t="str">
        <f t="shared" si="95"/>
        <v>MÉTRIQUES SUISSES,05</v>
      </c>
    </row>
    <row r="395" spans="1:50" s="43" customFormat="1" ht="68" customHeight="1">
      <c r="A395" s="1">
        <v>394</v>
      </c>
      <c r="B395" s="71"/>
      <c r="C395" s="290">
        <v>111</v>
      </c>
      <c r="D395" s="289" t="s">
        <v>3536</v>
      </c>
      <c r="E395" s="290"/>
      <c r="F395" s="171" t="str">
        <f t="shared" si="96"/>
        <v>11108</v>
      </c>
      <c r="G395" s="171" t="str">
        <f t="shared" si="97"/>
        <v>MÉTRIQUES SUISSES</v>
      </c>
      <c r="H395" s="171" t="str">
        <f t="shared" si="98"/>
        <v>08</v>
      </c>
      <c r="I395" s="171" t="str">
        <f t="shared" si="99"/>
        <v/>
      </c>
      <c r="J395" s="171">
        <f t="shared" si="100"/>
        <v>96</v>
      </c>
      <c r="K395" s="31">
        <f t="shared" si="101"/>
        <v>0</v>
      </c>
      <c r="L395" s="192" t="s">
        <v>3499</v>
      </c>
      <c r="M395" s="197"/>
      <c r="N395" s="197"/>
      <c r="O395" s="197"/>
      <c r="P395" s="197"/>
      <c r="Q395" s="197"/>
      <c r="R395" s="61" t="s">
        <v>1063</v>
      </c>
      <c r="S395" s="21">
        <v>1</v>
      </c>
      <c r="T395" s="39" t="s">
        <v>2269</v>
      </c>
      <c r="U395" s="39" t="s">
        <v>1755</v>
      </c>
      <c r="V395" s="39" t="s">
        <v>2269</v>
      </c>
      <c r="W395" s="69" t="s">
        <v>1278</v>
      </c>
      <c r="X395" s="40" t="s">
        <v>2444</v>
      </c>
      <c r="Y395" s="40" t="s">
        <v>2781</v>
      </c>
      <c r="Z395" s="280">
        <f t="shared" si="102"/>
        <v>4.166666666666667</v>
      </c>
      <c r="AA395" s="42">
        <v>5</v>
      </c>
      <c r="AB395" s="70">
        <v>1.5</v>
      </c>
      <c r="AC395" s="70"/>
      <c r="AD395" s="163">
        <v>33</v>
      </c>
      <c r="AE395" s="152"/>
      <c r="AF395" s="156"/>
      <c r="AG395" s="159">
        <v>1</v>
      </c>
      <c r="AH395" s="137"/>
      <c r="AI395" s="136">
        <v>1</v>
      </c>
      <c r="AJ395" s="136"/>
      <c r="AK395" s="136">
        <v>1</v>
      </c>
      <c r="AL395" s="140"/>
      <c r="AM395" s="144"/>
      <c r="AN395" s="144"/>
      <c r="AO395" s="136">
        <v>1</v>
      </c>
      <c r="AP395" s="144"/>
      <c r="AQ395" s="2" t="str">
        <f t="shared" si="103"/>
        <v>http://www.aubertrain.com/shop/img-put/prod/111/2400-11-01.jpg</v>
      </c>
      <c r="AR395" s="2" t="str">
        <f t="shared" si="90"/>
        <v/>
      </c>
      <c r="AS395" s="2" t="str">
        <f t="shared" si="91"/>
        <v/>
      </c>
      <c r="AT395" s="2" t="str">
        <f t="shared" si="92"/>
        <v/>
      </c>
      <c r="AU395" s="2" t="str">
        <f t="shared" si="93"/>
        <v/>
      </c>
      <c r="AV395" s="2" t="str">
        <f t="shared" si="94"/>
        <v/>
      </c>
      <c r="AW395" s="183" t="str">
        <f t="shared" si="104"/>
        <v>http://www.aubertrain.com/shop/img-put/prod/111/2400-11-01.jpg</v>
      </c>
      <c r="AX395" s="183" t="str">
        <f t="shared" si="95"/>
        <v>MÉTRIQUES SUISSES,08</v>
      </c>
    </row>
    <row r="396" spans="1:50" s="43" customFormat="1" ht="68" customHeight="1">
      <c r="A396" s="2">
        <v>395</v>
      </c>
      <c r="B396" s="71"/>
      <c r="C396" s="290">
        <v>111</v>
      </c>
      <c r="D396" s="289" t="s">
        <v>3536</v>
      </c>
      <c r="E396" s="290"/>
      <c r="F396" s="171" t="str">
        <f t="shared" si="96"/>
        <v>11108</v>
      </c>
      <c r="G396" s="171" t="str">
        <f t="shared" si="97"/>
        <v>MÉTRIQUES SUISSES</v>
      </c>
      <c r="H396" s="171" t="str">
        <f t="shared" si="98"/>
        <v>08</v>
      </c>
      <c r="I396" s="171" t="str">
        <f t="shared" si="99"/>
        <v/>
      </c>
      <c r="J396" s="171">
        <f t="shared" si="100"/>
        <v>96</v>
      </c>
      <c r="K396" s="31">
        <f t="shared" si="101"/>
        <v>0</v>
      </c>
      <c r="L396" s="192" t="s">
        <v>3499</v>
      </c>
      <c r="M396" s="197"/>
      <c r="N396" s="197"/>
      <c r="O396" s="197"/>
      <c r="P396" s="197"/>
      <c r="Q396" s="197"/>
      <c r="R396" s="61" t="s">
        <v>1064</v>
      </c>
      <c r="S396" s="21">
        <v>1</v>
      </c>
      <c r="T396" s="39" t="s">
        <v>2272</v>
      </c>
      <c r="U396" s="39" t="s">
        <v>2782</v>
      </c>
      <c r="V396" s="39" t="s">
        <v>2273</v>
      </c>
      <c r="W396" s="69" t="s">
        <v>2783</v>
      </c>
      <c r="X396" s="40" t="s">
        <v>2445</v>
      </c>
      <c r="Y396" s="40" t="s">
        <v>2784</v>
      </c>
      <c r="Z396" s="280">
        <f t="shared" si="102"/>
        <v>4.166666666666667</v>
      </c>
      <c r="AA396" s="42">
        <v>5</v>
      </c>
      <c r="AB396" s="70">
        <v>1.5</v>
      </c>
      <c r="AC396" s="70"/>
      <c r="AD396" s="163">
        <v>34</v>
      </c>
      <c r="AE396" s="152"/>
      <c r="AF396" s="156"/>
      <c r="AG396" s="159">
        <v>1</v>
      </c>
      <c r="AH396" s="137"/>
      <c r="AI396" s="136">
        <v>1</v>
      </c>
      <c r="AJ396" s="136"/>
      <c r="AK396" s="136">
        <v>1</v>
      </c>
      <c r="AL396" s="140"/>
      <c r="AM396" s="144"/>
      <c r="AN396" s="144"/>
      <c r="AO396" s="136">
        <v>1</v>
      </c>
      <c r="AP396" s="144"/>
      <c r="AQ396" s="2" t="str">
        <f t="shared" si="103"/>
        <v>http://www.aubertrain.com/shop/img-put/prod/111/2400-12-01.jpg</v>
      </c>
      <c r="AR396" s="2" t="str">
        <f t="shared" si="90"/>
        <v/>
      </c>
      <c r="AS396" s="2" t="str">
        <f t="shared" si="91"/>
        <v/>
      </c>
      <c r="AT396" s="2" t="str">
        <f t="shared" si="92"/>
        <v/>
      </c>
      <c r="AU396" s="2" t="str">
        <f t="shared" si="93"/>
        <v/>
      </c>
      <c r="AV396" s="2" t="str">
        <f t="shared" si="94"/>
        <v/>
      </c>
      <c r="AW396" s="183" t="str">
        <f t="shared" si="104"/>
        <v>http://www.aubertrain.com/shop/img-put/prod/111/2400-12-01.jpg</v>
      </c>
      <c r="AX396" s="183" t="str">
        <f t="shared" si="95"/>
        <v>MÉTRIQUES SUISSES,08</v>
      </c>
    </row>
    <row r="397" spans="1:50" s="43" customFormat="1" ht="68" customHeight="1">
      <c r="A397" s="1">
        <v>396</v>
      </c>
      <c r="B397" s="71"/>
      <c r="C397" s="290">
        <v>111</v>
      </c>
      <c r="D397" s="289" t="s">
        <v>3536</v>
      </c>
      <c r="E397" s="290"/>
      <c r="F397" s="171" t="str">
        <f t="shared" si="96"/>
        <v>11108</v>
      </c>
      <c r="G397" s="171" t="str">
        <f t="shared" si="97"/>
        <v>MÉTRIQUES SUISSES</v>
      </c>
      <c r="H397" s="171" t="str">
        <f t="shared" si="98"/>
        <v>08</v>
      </c>
      <c r="I397" s="171" t="str">
        <f t="shared" si="99"/>
        <v/>
      </c>
      <c r="J397" s="171">
        <f t="shared" si="100"/>
        <v>96</v>
      </c>
      <c r="K397" s="31">
        <f t="shared" si="101"/>
        <v>0</v>
      </c>
      <c r="L397" s="192" t="s">
        <v>3499</v>
      </c>
      <c r="M397" s="197"/>
      <c r="N397" s="197"/>
      <c r="O397" s="197"/>
      <c r="P397" s="197"/>
      <c r="Q397" s="197"/>
      <c r="R397" s="71" t="s">
        <v>1065</v>
      </c>
      <c r="S397" s="21">
        <v>1</v>
      </c>
      <c r="T397" s="39" t="s">
        <v>2271</v>
      </c>
      <c r="U397" s="39" t="s">
        <v>2017</v>
      </c>
      <c r="V397" s="39" t="s">
        <v>2271</v>
      </c>
      <c r="W397" s="39" t="s">
        <v>2270</v>
      </c>
      <c r="X397" s="40" t="s">
        <v>2435</v>
      </c>
      <c r="Y397" s="40" t="s">
        <v>2276</v>
      </c>
      <c r="Z397" s="280">
        <f t="shared" si="102"/>
        <v>4.166666666666667</v>
      </c>
      <c r="AA397" s="42">
        <v>5</v>
      </c>
      <c r="AB397" s="70">
        <v>1.5</v>
      </c>
      <c r="AC397" s="70"/>
      <c r="AD397" s="163">
        <v>63</v>
      </c>
      <c r="AE397" s="152"/>
      <c r="AF397" s="156"/>
      <c r="AG397" s="159">
        <v>1</v>
      </c>
      <c r="AH397" s="137"/>
      <c r="AI397" s="136">
        <v>1</v>
      </c>
      <c r="AJ397" s="136"/>
      <c r="AK397" s="136">
        <v>1</v>
      </c>
      <c r="AL397" s="140"/>
      <c r="AM397" s="144"/>
      <c r="AN397" s="144"/>
      <c r="AO397" s="136">
        <v>1</v>
      </c>
      <c r="AP397" s="144"/>
      <c r="AQ397" s="2" t="str">
        <f t="shared" si="103"/>
        <v>http://www.aubertrain.com/shop/img-put/prod/111/2400-13-01.jpg</v>
      </c>
      <c r="AR397" s="2" t="str">
        <f t="shared" si="90"/>
        <v/>
      </c>
      <c r="AS397" s="2" t="str">
        <f t="shared" si="91"/>
        <v/>
      </c>
      <c r="AT397" s="2" t="str">
        <f t="shared" si="92"/>
        <v/>
      </c>
      <c r="AU397" s="2" t="str">
        <f t="shared" si="93"/>
        <v/>
      </c>
      <c r="AV397" s="2" t="str">
        <f t="shared" si="94"/>
        <v/>
      </c>
      <c r="AW397" s="183" t="str">
        <f t="shared" si="104"/>
        <v>http://www.aubertrain.com/shop/img-put/prod/111/2400-13-01.jpg</v>
      </c>
      <c r="AX397" s="183" t="str">
        <f t="shared" si="95"/>
        <v>MÉTRIQUES SUISSES,08</v>
      </c>
    </row>
    <row r="398" spans="1:50" s="43" customFormat="1" ht="68" customHeight="1">
      <c r="A398" s="2">
        <v>397</v>
      </c>
      <c r="B398" s="71"/>
      <c r="C398" s="290">
        <v>111</v>
      </c>
      <c r="D398" s="289" t="s">
        <v>3536</v>
      </c>
      <c r="E398" s="290"/>
      <c r="F398" s="171" t="str">
        <f t="shared" si="96"/>
        <v>11108</v>
      </c>
      <c r="G398" s="171" t="str">
        <f t="shared" si="97"/>
        <v>MÉTRIQUES SUISSES</v>
      </c>
      <c r="H398" s="171" t="str">
        <f t="shared" si="98"/>
        <v>08</v>
      </c>
      <c r="I398" s="171" t="str">
        <f t="shared" si="99"/>
        <v/>
      </c>
      <c r="J398" s="171">
        <f t="shared" si="100"/>
        <v>96</v>
      </c>
      <c r="K398" s="31">
        <f t="shared" si="101"/>
        <v>0</v>
      </c>
      <c r="L398" s="192" t="s">
        <v>3499</v>
      </c>
      <c r="M398" s="197"/>
      <c r="N398" s="197"/>
      <c r="O398" s="197"/>
      <c r="P398" s="197"/>
      <c r="Q398" s="197"/>
      <c r="R398" s="71" t="s">
        <v>2145</v>
      </c>
      <c r="S398" s="21">
        <v>1</v>
      </c>
      <c r="T398" s="39" t="s">
        <v>2814</v>
      </c>
      <c r="U398" s="39" t="s">
        <v>2815</v>
      </c>
      <c r="V398" s="39" t="s">
        <v>2816</v>
      </c>
      <c r="W398" s="39" t="s">
        <v>2817</v>
      </c>
      <c r="X398" s="40" t="s">
        <v>2446</v>
      </c>
      <c r="Y398" s="40" t="s">
        <v>2750</v>
      </c>
      <c r="Z398" s="280">
        <f t="shared" si="102"/>
        <v>5</v>
      </c>
      <c r="AA398" s="42">
        <v>6</v>
      </c>
      <c r="AB398" s="70">
        <v>1.5</v>
      </c>
      <c r="AC398" s="70"/>
      <c r="AD398" s="163">
        <v>16</v>
      </c>
      <c r="AE398" s="152"/>
      <c r="AF398" s="156"/>
      <c r="AG398" s="159">
        <v>1</v>
      </c>
      <c r="AH398" s="137"/>
      <c r="AI398" s="136">
        <v>1</v>
      </c>
      <c r="AJ398" s="136"/>
      <c r="AK398" s="136">
        <v>1</v>
      </c>
      <c r="AL398" s="140"/>
      <c r="AM398" s="144"/>
      <c r="AN398" s="144"/>
      <c r="AO398" s="136">
        <v>1</v>
      </c>
      <c r="AP398" s="144"/>
      <c r="AQ398" s="2" t="str">
        <f t="shared" si="103"/>
        <v>http://www.aubertrain.com/shop/img-put/prod/111/2400-14-01.jpg</v>
      </c>
      <c r="AR398" s="2" t="str">
        <f t="shared" si="90"/>
        <v/>
      </c>
      <c r="AS398" s="2" t="str">
        <f t="shared" si="91"/>
        <v/>
      </c>
      <c r="AT398" s="2" t="str">
        <f t="shared" si="92"/>
        <v/>
      </c>
      <c r="AU398" s="2" t="str">
        <f t="shared" si="93"/>
        <v/>
      </c>
      <c r="AV398" s="2" t="str">
        <f t="shared" si="94"/>
        <v/>
      </c>
      <c r="AW398" s="183" t="str">
        <f t="shared" si="104"/>
        <v>http://www.aubertrain.com/shop/img-put/prod/111/2400-14-01.jpg</v>
      </c>
      <c r="AX398" s="183" t="str">
        <f t="shared" si="95"/>
        <v>MÉTRIQUES SUISSES,08</v>
      </c>
    </row>
    <row r="399" spans="1:50" s="43" customFormat="1" ht="68" customHeight="1">
      <c r="A399" s="1">
        <v>398</v>
      </c>
      <c r="B399" s="71"/>
      <c r="C399" s="290">
        <v>111</v>
      </c>
      <c r="D399" s="289" t="s">
        <v>3536</v>
      </c>
      <c r="E399" s="290"/>
      <c r="F399" s="171" t="str">
        <f t="shared" si="96"/>
        <v>11108</v>
      </c>
      <c r="G399" s="171" t="str">
        <f t="shared" si="97"/>
        <v>MÉTRIQUES SUISSES</v>
      </c>
      <c r="H399" s="171" t="str">
        <f t="shared" si="98"/>
        <v>08</v>
      </c>
      <c r="I399" s="171" t="str">
        <f t="shared" si="99"/>
        <v/>
      </c>
      <c r="J399" s="171">
        <f t="shared" si="100"/>
        <v>96</v>
      </c>
      <c r="K399" s="31">
        <f t="shared" si="101"/>
        <v>0</v>
      </c>
      <c r="L399" s="192" t="s">
        <v>3499</v>
      </c>
      <c r="M399" s="197"/>
      <c r="N399" s="197"/>
      <c r="O399" s="197"/>
      <c r="P399" s="197"/>
      <c r="Q399" s="197"/>
      <c r="R399" s="71" t="s">
        <v>2146</v>
      </c>
      <c r="S399" s="21">
        <v>1</v>
      </c>
      <c r="T399" s="39" t="s">
        <v>2274</v>
      </c>
      <c r="U399" s="39" t="s">
        <v>2785</v>
      </c>
      <c r="V399" s="39" t="s">
        <v>2275</v>
      </c>
      <c r="W399" s="69" t="s">
        <v>2786</v>
      </c>
      <c r="X399" s="40" t="s">
        <v>2443</v>
      </c>
      <c r="Y399" s="40" t="s">
        <v>2787</v>
      </c>
      <c r="Z399" s="280">
        <f t="shared" si="102"/>
        <v>5</v>
      </c>
      <c r="AA399" s="42">
        <v>6</v>
      </c>
      <c r="AB399" s="70">
        <v>1.5</v>
      </c>
      <c r="AC399" s="70"/>
      <c r="AD399" s="163">
        <v>15</v>
      </c>
      <c r="AE399" s="152"/>
      <c r="AF399" s="156"/>
      <c r="AG399" s="159">
        <v>1</v>
      </c>
      <c r="AH399" s="137"/>
      <c r="AI399" s="136">
        <v>1</v>
      </c>
      <c r="AJ399" s="136"/>
      <c r="AK399" s="136">
        <v>1</v>
      </c>
      <c r="AL399" s="140"/>
      <c r="AM399" s="144"/>
      <c r="AN399" s="144"/>
      <c r="AO399" s="136">
        <v>1</v>
      </c>
      <c r="AP399" s="144"/>
      <c r="AQ399" s="2" t="str">
        <f t="shared" si="103"/>
        <v>http://www.aubertrain.com/shop/img-put/prod/111/2400-15-01.jpg</v>
      </c>
      <c r="AR399" s="2" t="str">
        <f t="shared" si="90"/>
        <v/>
      </c>
      <c r="AS399" s="2" t="str">
        <f t="shared" si="91"/>
        <v/>
      </c>
      <c r="AT399" s="2" t="str">
        <f t="shared" si="92"/>
        <v/>
      </c>
      <c r="AU399" s="2" t="str">
        <f t="shared" si="93"/>
        <v/>
      </c>
      <c r="AV399" s="2" t="str">
        <f t="shared" si="94"/>
        <v/>
      </c>
      <c r="AW399" s="183" t="str">
        <f t="shared" si="104"/>
        <v>http://www.aubertrain.com/shop/img-put/prod/111/2400-15-01.jpg</v>
      </c>
      <c r="AX399" s="183" t="str">
        <f t="shared" si="95"/>
        <v>MÉTRIQUES SUISSES,08</v>
      </c>
    </row>
    <row r="400" spans="1:50" s="43" customFormat="1" ht="68" customHeight="1">
      <c r="A400" s="2">
        <v>399</v>
      </c>
      <c r="B400" s="71"/>
      <c r="C400" s="290">
        <v>111</v>
      </c>
      <c r="D400" s="289" t="s">
        <v>3536</v>
      </c>
      <c r="E400" s="290"/>
      <c r="F400" s="171" t="str">
        <f t="shared" si="96"/>
        <v>11108</v>
      </c>
      <c r="G400" s="171" t="str">
        <f t="shared" si="97"/>
        <v>MÉTRIQUES SUISSES</v>
      </c>
      <c r="H400" s="171" t="str">
        <f t="shared" si="98"/>
        <v>08</v>
      </c>
      <c r="I400" s="171" t="str">
        <f t="shared" si="99"/>
        <v/>
      </c>
      <c r="J400" s="171">
        <f t="shared" si="100"/>
        <v>96</v>
      </c>
      <c r="K400" s="31">
        <f t="shared" si="101"/>
        <v>0</v>
      </c>
      <c r="L400" s="192" t="s">
        <v>3499</v>
      </c>
      <c r="M400" s="197"/>
      <c r="N400" s="197"/>
      <c r="O400" s="197"/>
      <c r="P400" s="197"/>
      <c r="Q400" s="197"/>
      <c r="R400" s="71" t="s">
        <v>2147</v>
      </c>
      <c r="S400" s="21">
        <v>1</v>
      </c>
      <c r="T400" s="39" t="s">
        <v>2368</v>
      </c>
      <c r="U400" s="39" t="s">
        <v>2788</v>
      </c>
      <c r="V400" s="39" t="s">
        <v>2812</v>
      </c>
      <c r="W400" s="39" t="s">
        <v>2789</v>
      </c>
      <c r="X400" s="40" t="s">
        <v>2447</v>
      </c>
      <c r="Y400" s="40" t="s">
        <v>2790</v>
      </c>
      <c r="Z400" s="280">
        <f t="shared" si="102"/>
        <v>10</v>
      </c>
      <c r="AA400" s="42">
        <v>12</v>
      </c>
      <c r="AB400" s="70">
        <v>3</v>
      </c>
      <c r="AC400" s="70"/>
      <c r="AD400" s="163">
        <v>20</v>
      </c>
      <c r="AE400" s="152"/>
      <c r="AF400" s="156"/>
      <c r="AG400" s="159">
        <v>1</v>
      </c>
      <c r="AH400" s="137"/>
      <c r="AI400" s="136">
        <v>1</v>
      </c>
      <c r="AJ400" s="136"/>
      <c r="AK400" s="136">
        <v>1</v>
      </c>
      <c r="AL400" s="140"/>
      <c r="AM400" s="144"/>
      <c r="AN400" s="144"/>
      <c r="AO400" s="136">
        <v>1</v>
      </c>
      <c r="AP400" s="144"/>
      <c r="AQ400" s="2" t="str">
        <f t="shared" si="103"/>
        <v>http://www.aubertrain.com/shop/img-put/prod/111/2400-16-01.jpg</v>
      </c>
      <c r="AR400" s="2" t="str">
        <f t="shared" si="90"/>
        <v/>
      </c>
      <c r="AS400" s="2" t="str">
        <f t="shared" si="91"/>
        <v/>
      </c>
      <c r="AT400" s="2" t="str">
        <f t="shared" si="92"/>
        <v/>
      </c>
      <c r="AU400" s="2" t="str">
        <f t="shared" si="93"/>
        <v/>
      </c>
      <c r="AV400" s="2" t="str">
        <f t="shared" si="94"/>
        <v/>
      </c>
      <c r="AW400" s="183" t="str">
        <f t="shared" si="104"/>
        <v>http://www.aubertrain.com/shop/img-put/prod/111/2400-16-01.jpg</v>
      </c>
      <c r="AX400" s="183" t="str">
        <f t="shared" si="95"/>
        <v>MÉTRIQUES SUISSES,08</v>
      </c>
    </row>
    <row r="401" spans="1:50" s="43" customFormat="1" ht="68" customHeight="1">
      <c r="A401" s="1">
        <v>400</v>
      </c>
      <c r="B401" s="71"/>
      <c r="C401" s="290">
        <v>111</v>
      </c>
      <c r="D401" s="289" t="s">
        <v>3536</v>
      </c>
      <c r="E401" s="290"/>
      <c r="F401" s="171" t="str">
        <f t="shared" si="96"/>
        <v>11108</v>
      </c>
      <c r="G401" s="171" t="str">
        <f t="shared" si="97"/>
        <v>MÉTRIQUES SUISSES</v>
      </c>
      <c r="H401" s="171" t="str">
        <f t="shared" si="98"/>
        <v>08</v>
      </c>
      <c r="I401" s="171" t="str">
        <f t="shared" si="99"/>
        <v/>
      </c>
      <c r="J401" s="171">
        <f t="shared" si="100"/>
        <v>96</v>
      </c>
      <c r="K401" s="31">
        <f t="shared" si="101"/>
        <v>0</v>
      </c>
      <c r="L401" s="192" t="s">
        <v>3499</v>
      </c>
      <c r="M401" s="197"/>
      <c r="N401" s="197"/>
      <c r="O401" s="197"/>
      <c r="P401" s="197"/>
      <c r="Q401" s="197"/>
      <c r="R401" s="71" t="s">
        <v>2311</v>
      </c>
      <c r="S401" s="21">
        <v>1</v>
      </c>
      <c r="T401" s="39" t="s">
        <v>2312</v>
      </c>
      <c r="U401" s="39" t="s">
        <v>2791</v>
      </c>
      <c r="V401" s="39" t="s">
        <v>2312</v>
      </c>
      <c r="W401" s="39" t="s">
        <v>2792</v>
      </c>
      <c r="X401" s="40" t="s">
        <v>2448</v>
      </c>
      <c r="Y401" s="40" t="s">
        <v>2793</v>
      </c>
      <c r="Z401" s="280">
        <f t="shared" si="102"/>
        <v>10</v>
      </c>
      <c r="AA401" s="42">
        <v>12</v>
      </c>
      <c r="AB401" s="70">
        <v>3</v>
      </c>
      <c r="AC401" s="70"/>
      <c r="AD401" s="163">
        <v>20</v>
      </c>
      <c r="AE401" s="152"/>
      <c r="AF401" s="156"/>
      <c r="AG401" s="159">
        <v>1</v>
      </c>
      <c r="AH401" s="137"/>
      <c r="AI401" s="136">
        <v>1</v>
      </c>
      <c r="AJ401" s="136"/>
      <c r="AK401" s="136">
        <v>1</v>
      </c>
      <c r="AL401" s="140"/>
      <c r="AM401" s="144"/>
      <c r="AN401" s="144"/>
      <c r="AO401" s="136">
        <v>1</v>
      </c>
      <c r="AP401" s="144"/>
      <c r="AQ401" s="2" t="str">
        <f t="shared" si="103"/>
        <v>http://www.aubertrain.com/shop/img-put/prod/111/2400-17-01.jpg</v>
      </c>
      <c r="AR401" s="2" t="str">
        <f t="shared" si="90"/>
        <v/>
      </c>
      <c r="AS401" s="2" t="str">
        <f t="shared" si="91"/>
        <v/>
      </c>
      <c r="AT401" s="2" t="str">
        <f t="shared" si="92"/>
        <v/>
      </c>
      <c r="AU401" s="2" t="str">
        <f t="shared" si="93"/>
        <v/>
      </c>
      <c r="AV401" s="2" t="str">
        <f t="shared" si="94"/>
        <v/>
      </c>
      <c r="AW401" s="183" t="str">
        <f t="shared" si="104"/>
        <v>http://www.aubertrain.com/shop/img-put/prod/111/2400-17-01.jpg</v>
      </c>
      <c r="AX401" s="183" t="str">
        <f t="shared" si="95"/>
        <v>MÉTRIQUES SUISSES,08</v>
      </c>
    </row>
    <row r="402" spans="1:50" s="43" customFormat="1" ht="68" customHeight="1">
      <c r="A402" s="2">
        <v>401</v>
      </c>
      <c r="B402" s="71"/>
      <c r="C402" s="290">
        <v>111</v>
      </c>
      <c r="D402" s="289" t="s">
        <v>3536</v>
      </c>
      <c r="E402" s="290"/>
      <c r="F402" s="171" t="str">
        <f t="shared" si="96"/>
        <v>11108</v>
      </c>
      <c r="G402" s="171" t="str">
        <f t="shared" si="97"/>
        <v>MÉTRIQUES SUISSES</v>
      </c>
      <c r="H402" s="171" t="str">
        <f t="shared" si="98"/>
        <v>08</v>
      </c>
      <c r="I402" s="171" t="str">
        <f t="shared" si="99"/>
        <v/>
      </c>
      <c r="J402" s="171">
        <f t="shared" si="100"/>
        <v>96</v>
      </c>
      <c r="K402" s="31">
        <f t="shared" si="101"/>
        <v>0</v>
      </c>
      <c r="L402" s="192" t="s">
        <v>3499</v>
      </c>
      <c r="M402" s="197"/>
      <c r="N402" s="197"/>
      <c r="O402" s="197"/>
      <c r="P402" s="197"/>
      <c r="Q402" s="197"/>
      <c r="R402" s="71" t="s">
        <v>2450</v>
      </c>
      <c r="S402" s="21">
        <v>1</v>
      </c>
      <c r="T402" s="39" t="s">
        <v>2452</v>
      </c>
      <c r="U402" s="39" t="s">
        <v>2452</v>
      </c>
      <c r="V402" s="39" t="s">
        <v>2471</v>
      </c>
      <c r="W402" s="39" t="s">
        <v>2470</v>
      </c>
      <c r="X402" s="40" t="s">
        <v>2468</v>
      </c>
      <c r="Y402" s="40" t="s">
        <v>2794</v>
      </c>
      <c r="Z402" s="280">
        <f t="shared" si="102"/>
        <v>6.666666666666667</v>
      </c>
      <c r="AA402" s="42">
        <v>8</v>
      </c>
      <c r="AB402" s="70">
        <v>2</v>
      </c>
      <c r="AC402" s="70"/>
      <c r="AD402" s="163">
        <v>20</v>
      </c>
      <c r="AE402" s="152"/>
      <c r="AF402" s="156"/>
      <c r="AG402" s="159">
        <v>1</v>
      </c>
      <c r="AH402" s="137"/>
      <c r="AI402" s="136">
        <v>1</v>
      </c>
      <c r="AJ402" s="136"/>
      <c r="AK402" s="136">
        <v>1</v>
      </c>
      <c r="AL402" s="140"/>
      <c r="AM402" s="144"/>
      <c r="AN402" s="144"/>
      <c r="AO402" s="136">
        <v>1</v>
      </c>
      <c r="AP402" s="144"/>
      <c r="AQ402" s="2" t="str">
        <f t="shared" si="103"/>
        <v>http://www.aubertrain.com/shop/img-put/prod/111/2400-18-01.jpg</v>
      </c>
      <c r="AR402" s="2" t="str">
        <f t="shared" si="90"/>
        <v/>
      </c>
      <c r="AS402" s="2" t="str">
        <f t="shared" si="91"/>
        <v/>
      </c>
      <c r="AT402" s="2" t="str">
        <f t="shared" si="92"/>
        <v/>
      </c>
      <c r="AU402" s="2" t="str">
        <f t="shared" si="93"/>
        <v/>
      </c>
      <c r="AV402" s="2" t="str">
        <f t="shared" si="94"/>
        <v/>
      </c>
      <c r="AW402" s="183" t="str">
        <f t="shared" si="104"/>
        <v>http://www.aubertrain.com/shop/img-put/prod/111/2400-18-01.jpg</v>
      </c>
      <c r="AX402" s="183" t="str">
        <f t="shared" si="95"/>
        <v>MÉTRIQUES SUISSES,08</v>
      </c>
    </row>
    <row r="403" spans="1:50" s="43" customFormat="1" ht="68" customHeight="1">
      <c r="A403" s="1">
        <v>402</v>
      </c>
      <c r="B403" s="71"/>
      <c r="C403" s="290">
        <v>111</v>
      </c>
      <c r="D403" s="289" t="s">
        <v>3536</v>
      </c>
      <c r="E403" s="290"/>
      <c r="F403" s="171" t="str">
        <f t="shared" si="96"/>
        <v>11108</v>
      </c>
      <c r="G403" s="171" t="str">
        <f t="shared" si="97"/>
        <v>MÉTRIQUES SUISSES</v>
      </c>
      <c r="H403" s="171" t="str">
        <f t="shared" si="98"/>
        <v>08</v>
      </c>
      <c r="I403" s="171" t="str">
        <f t="shared" si="99"/>
        <v/>
      </c>
      <c r="J403" s="171">
        <f t="shared" si="100"/>
        <v>96</v>
      </c>
      <c r="K403" s="31">
        <f t="shared" si="101"/>
        <v>0</v>
      </c>
      <c r="L403" s="192" t="s">
        <v>3499</v>
      </c>
      <c r="M403" s="197"/>
      <c r="N403" s="197"/>
      <c r="O403" s="197"/>
      <c r="P403" s="197"/>
      <c r="Q403" s="197"/>
      <c r="R403" s="71" t="s">
        <v>2451</v>
      </c>
      <c r="S403" s="21">
        <v>1</v>
      </c>
      <c r="T403" s="39" t="s">
        <v>2453</v>
      </c>
      <c r="U403" s="39" t="s">
        <v>2472</v>
      </c>
      <c r="V403" s="39" t="s">
        <v>2473</v>
      </c>
      <c r="W403" s="39" t="s">
        <v>2474</v>
      </c>
      <c r="X403" s="40" t="s">
        <v>2469</v>
      </c>
      <c r="Y403" s="40" t="s">
        <v>2795</v>
      </c>
      <c r="Z403" s="280">
        <f t="shared" si="102"/>
        <v>6.666666666666667</v>
      </c>
      <c r="AA403" s="42">
        <v>8</v>
      </c>
      <c r="AB403" s="70">
        <v>2</v>
      </c>
      <c r="AC403" s="70"/>
      <c r="AD403" s="163">
        <v>20</v>
      </c>
      <c r="AE403" s="152"/>
      <c r="AF403" s="156"/>
      <c r="AG403" s="159">
        <v>1</v>
      </c>
      <c r="AH403" s="137"/>
      <c r="AI403" s="136">
        <v>1</v>
      </c>
      <c r="AJ403" s="136"/>
      <c r="AK403" s="136">
        <v>1</v>
      </c>
      <c r="AL403" s="140"/>
      <c r="AM403" s="144"/>
      <c r="AN403" s="144"/>
      <c r="AO403" s="136">
        <v>1</v>
      </c>
      <c r="AP403" s="144"/>
      <c r="AQ403" s="2" t="str">
        <f t="shared" si="103"/>
        <v>http://www.aubertrain.com/shop/img-put/prod/111/2400-19-01.jpg</v>
      </c>
      <c r="AR403" s="2" t="str">
        <f t="shared" si="90"/>
        <v/>
      </c>
      <c r="AS403" s="2" t="str">
        <f t="shared" si="91"/>
        <v/>
      </c>
      <c r="AT403" s="2" t="str">
        <f t="shared" si="92"/>
        <v/>
      </c>
      <c r="AU403" s="2" t="str">
        <f t="shared" si="93"/>
        <v/>
      </c>
      <c r="AV403" s="2" t="str">
        <f t="shared" si="94"/>
        <v/>
      </c>
      <c r="AW403" s="183" t="str">
        <f t="shared" si="104"/>
        <v>http://www.aubertrain.com/shop/img-put/prod/111/2400-19-01.jpg</v>
      </c>
      <c r="AX403" s="183" t="str">
        <f t="shared" si="95"/>
        <v>MÉTRIQUES SUISSES,08</v>
      </c>
    </row>
    <row r="404" spans="1:50" s="43" customFormat="1" ht="68" customHeight="1">
      <c r="A404" s="2">
        <v>403</v>
      </c>
      <c r="B404" s="71">
        <v>2500</v>
      </c>
      <c r="C404" s="290">
        <v>111</v>
      </c>
      <c r="D404" s="289" t="s">
        <v>3536</v>
      </c>
      <c r="E404" s="290"/>
      <c r="F404" s="171" t="str">
        <f t="shared" si="96"/>
        <v>11108</v>
      </c>
      <c r="G404" s="171" t="str">
        <f t="shared" si="97"/>
        <v>MÉTRIQUES SUISSES</v>
      </c>
      <c r="H404" s="171" t="str">
        <f t="shared" si="98"/>
        <v>08</v>
      </c>
      <c r="I404" s="171" t="str">
        <f t="shared" si="99"/>
        <v/>
      </c>
      <c r="J404" s="171">
        <f t="shared" si="100"/>
        <v>96</v>
      </c>
      <c r="K404" s="31">
        <f t="shared" si="101"/>
        <v>0</v>
      </c>
      <c r="L404" s="192" t="s">
        <v>3499</v>
      </c>
      <c r="M404" s="197"/>
      <c r="N404" s="197"/>
      <c r="O404" s="197"/>
      <c r="P404" s="197"/>
      <c r="Q404" s="197"/>
      <c r="R404" s="61" t="s">
        <v>581</v>
      </c>
      <c r="S404" s="21">
        <v>1</v>
      </c>
      <c r="T404" s="39" t="s">
        <v>2436</v>
      </c>
      <c r="U404" s="39" t="s">
        <v>2436</v>
      </c>
      <c r="V404" s="39" t="s">
        <v>2437</v>
      </c>
      <c r="W404" s="39" t="s">
        <v>2438</v>
      </c>
      <c r="X404" s="40" t="s">
        <v>2467</v>
      </c>
      <c r="Y404" s="40" t="s">
        <v>2796</v>
      </c>
      <c r="Z404" s="280">
        <f t="shared" si="102"/>
        <v>10</v>
      </c>
      <c r="AA404" s="42">
        <v>12</v>
      </c>
      <c r="AB404" s="70">
        <v>3</v>
      </c>
      <c r="AC404" s="70"/>
      <c r="AD404" s="163">
        <v>20</v>
      </c>
      <c r="AE404" s="152"/>
      <c r="AF404" s="156"/>
      <c r="AG404" s="159">
        <v>1</v>
      </c>
      <c r="AH404" s="137"/>
      <c r="AI404" s="136">
        <v>1</v>
      </c>
      <c r="AJ404" s="136"/>
      <c r="AK404" s="136">
        <v>1</v>
      </c>
      <c r="AL404" s="140"/>
      <c r="AM404" s="144"/>
      <c r="AN404" s="144"/>
      <c r="AO404" s="136">
        <v>1</v>
      </c>
      <c r="AP404" s="144"/>
      <c r="AQ404" s="2" t="str">
        <f t="shared" si="103"/>
        <v>http://www.aubertrain.com/shop/img-put/prod/111/2500-01-01.jpg</v>
      </c>
      <c r="AR404" s="2" t="str">
        <f t="shared" si="90"/>
        <v/>
      </c>
      <c r="AS404" s="2" t="str">
        <f t="shared" si="91"/>
        <v/>
      </c>
      <c r="AT404" s="2" t="str">
        <f t="shared" si="92"/>
        <v/>
      </c>
      <c r="AU404" s="2" t="str">
        <f t="shared" si="93"/>
        <v/>
      </c>
      <c r="AV404" s="2" t="str">
        <f t="shared" si="94"/>
        <v/>
      </c>
      <c r="AW404" s="183" t="str">
        <f t="shared" si="104"/>
        <v>http://www.aubertrain.com/shop/img-put/prod/111/2500-01-01.jpg</v>
      </c>
      <c r="AX404" s="183" t="str">
        <f t="shared" si="95"/>
        <v>MÉTRIQUES SUISSES,08</v>
      </c>
    </row>
    <row r="405" spans="1:50" s="43" customFormat="1" ht="68" customHeight="1">
      <c r="A405" s="1">
        <v>404</v>
      </c>
      <c r="B405" s="71"/>
      <c r="C405" s="290">
        <v>111</v>
      </c>
      <c r="D405" s="289" t="s">
        <v>3536</v>
      </c>
      <c r="E405" s="290"/>
      <c r="F405" s="171" t="str">
        <f t="shared" si="96"/>
        <v>11108</v>
      </c>
      <c r="G405" s="171" t="str">
        <f t="shared" si="97"/>
        <v>MÉTRIQUES SUISSES</v>
      </c>
      <c r="H405" s="171" t="str">
        <f t="shared" si="98"/>
        <v>08</v>
      </c>
      <c r="I405" s="171" t="str">
        <f t="shared" si="99"/>
        <v/>
      </c>
      <c r="J405" s="171">
        <f t="shared" si="100"/>
        <v>96</v>
      </c>
      <c r="K405" s="31">
        <f t="shared" si="101"/>
        <v>0</v>
      </c>
      <c r="L405" s="192" t="s">
        <v>3499</v>
      </c>
      <c r="M405" s="197"/>
      <c r="N405" s="197"/>
      <c r="O405" s="197"/>
      <c r="P405" s="197"/>
      <c r="Q405" s="197"/>
      <c r="R405" s="61" t="s">
        <v>2426</v>
      </c>
      <c r="S405" s="21">
        <v>1</v>
      </c>
      <c r="T405" s="39" t="s">
        <v>2433</v>
      </c>
      <c r="U405" s="39" t="s">
        <v>2433</v>
      </c>
      <c r="V405" s="39" t="s">
        <v>2439</v>
      </c>
      <c r="W405" s="39" t="s">
        <v>2440</v>
      </c>
      <c r="X405" s="40" t="s">
        <v>2466</v>
      </c>
      <c r="Y405" s="40" t="s">
        <v>2797</v>
      </c>
      <c r="Z405" s="280">
        <f t="shared" si="102"/>
        <v>10</v>
      </c>
      <c r="AA405" s="42">
        <v>12</v>
      </c>
      <c r="AB405" s="70">
        <v>3</v>
      </c>
      <c r="AC405" s="70"/>
      <c r="AD405" s="163">
        <v>20</v>
      </c>
      <c r="AE405" s="152"/>
      <c r="AF405" s="156"/>
      <c r="AG405" s="159">
        <v>1</v>
      </c>
      <c r="AH405" s="137"/>
      <c r="AI405" s="136">
        <v>1</v>
      </c>
      <c r="AJ405" s="136"/>
      <c r="AK405" s="136">
        <v>1</v>
      </c>
      <c r="AL405" s="140"/>
      <c r="AM405" s="144"/>
      <c r="AN405" s="144"/>
      <c r="AO405" s="136">
        <v>1</v>
      </c>
      <c r="AP405" s="144"/>
      <c r="AQ405" s="2" t="str">
        <f t="shared" si="103"/>
        <v>http://www.aubertrain.com/shop/img-put/prod/111/2500-02-01.jpg</v>
      </c>
      <c r="AR405" s="2" t="str">
        <f t="shared" si="90"/>
        <v/>
      </c>
      <c r="AS405" s="2" t="str">
        <f t="shared" si="91"/>
        <v/>
      </c>
      <c r="AT405" s="2" t="str">
        <f t="shared" si="92"/>
        <v/>
      </c>
      <c r="AU405" s="2" t="str">
        <f t="shared" si="93"/>
        <v/>
      </c>
      <c r="AV405" s="2" t="str">
        <f t="shared" si="94"/>
        <v/>
      </c>
      <c r="AW405" s="183" t="str">
        <f t="shared" si="104"/>
        <v>http://www.aubertrain.com/shop/img-put/prod/111/2500-02-01.jpg</v>
      </c>
      <c r="AX405" s="183" t="str">
        <f t="shared" si="95"/>
        <v>MÉTRIQUES SUISSES,08</v>
      </c>
    </row>
    <row r="406" spans="1:50" s="43" customFormat="1" ht="68" customHeight="1">
      <c r="A406" s="2">
        <v>405</v>
      </c>
      <c r="B406" s="71"/>
      <c r="C406" s="290">
        <v>111</v>
      </c>
      <c r="D406" s="289" t="s">
        <v>3536</v>
      </c>
      <c r="E406" s="290"/>
      <c r="F406" s="171" t="str">
        <f t="shared" si="96"/>
        <v>11108</v>
      </c>
      <c r="G406" s="171" t="str">
        <f t="shared" si="97"/>
        <v>MÉTRIQUES SUISSES</v>
      </c>
      <c r="H406" s="171" t="str">
        <f t="shared" si="98"/>
        <v>08</v>
      </c>
      <c r="I406" s="171" t="str">
        <f t="shared" si="99"/>
        <v/>
      </c>
      <c r="J406" s="171">
        <f t="shared" si="100"/>
        <v>96</v>
      </c>
      <c r="K406" s="31">
        <f t="shared" si="101"/>
        <v>0</v>
      </c>
      <c r="L406" s="192" t="s">
        <v>3499</v>
      </c>
      <c r="M406" s="197"/>
      <c r="N406" s="197"/>
      <c r="O406" s="197"/>
      <c r="P406" s="197"/>
      <c r="Q406" s="197"/>
      <c r="R406" s="61" t="s">
        <v>2427</v>
      </c>
      <c r="S406" s="21">
        <v>1</v>
      </c>
      <c r="T406" s="69" t="s">
        <v>2425</v>
      </c>
      <c r="U406" s="39" t="s">
        <v>2798</v>
      </c>
      <c r="V406" s="39" t="s">
        <v>2441</v>
      </c>
      <c r="W406" s="69" t="s">
        <v>2799</v>
      </c>
      <c r="X406" s="40" t="s">
        <v>2813</v>
      </c>
      <c r="Y406" s="40" t="s">
        <v>2800</v>
      </c>
      <c r="Z406" s="280">
        <f t="shared" si="102"/>
        <v>10</v>
      </c>
      <c r="AA406" s="42">
        <v>12</v>
      </c>
      <c r="AB406" s="70">
        <v>3</v>
      </c>
      <c r="AC406" s="70"/>
      <c r="AD406" s="163">
        <v>34</v>
      </c>
      <c r="AE406" s="152"/>
      <c r="AF406" s="156"/>
      <c r="AG406" s="159">
        <v>1</v>
      </c>
      <c r="AH406" s="137"/>
      <c r="AI406" s="136">
        <v>1</v>
      </c>
      <c r="AJ406" s="136"/>
      <c r="AK406" s="136"/>
      <c r="AL406" s="140"/>
      <c r="AM406" s="144"/>
      <c r="AN406" s="144"/>
      <c r="AO406" s="136">
        <v>1</v>
      </c>
      <c r="AP406" s="144"/>
      <c r="AQ406" s="2" t="str">
        <f t="shared" si="103"/>
        <v>http://www.aubertrain.com/shop/img-put/prod/111/2500-03-01.jpg</v>
      </c>
      <c r="AR406" s="2" t="str">
        <f t="shared" si="90"/>
        <v/>
      </c>
      <c r="AS406" s="2" t="str">
        <f t="shared" si="91"/>
        <v/>
      </c>
      <c r="AT406" s="2" t="str">
        <f t="shared" si="92"/>
        <v/>
      </c>
      <c r="AU406" s="2" t="str">
        <f t="shared" si="93"/>
        <v/>
      </c>
      <c r="AV406" s="2" t="str">
        <f t="shared" si="94"/>
        <v/>
      </c>
      <c r="AW406" s="183" t="str">
        <f t="shared" si="104"/>
        <v>http://www.aubertrain.com/shop/img-put/prod/111/2500-03-01.jpg</v>
      </c>
      <c r="AX406" s="183" t="str">
        <f t="shared" si="95"/>
        <v>MÉTRIQUES SUISSES,08</v>
      </c>
    </row>
    <row r="407" spans="1:50" s="43" customFormat="1" ht="68" customHeight="1">
      <c r="A407" s="1">
        <v>406</v>
      </c>
      <c r="B407" s="71"/>
      <c r="C407" s="290">
        <v>111</v>
      </c>
      <c r="D407" s="289" t="s">
        <v>3536</v>
      </c>
      <c r="E407" s="290"/>
      <c r="F407" s="171" t="str">
        <f t="shared" si="96"/>
        <v>11108</v>
      </c>
      <c r="G407" s="171" t="str">
        <f t="shared" si="97"/>
        <v>MÉTRIQUES SUISSES</v>
      </c>
      <c r="H407" s="171" t="str">
        <f t="shared" si="98"/>
        <v>08</v>
      </c>
      <c r="I407" s="171" t="str">
        <f t="shared" si="99"/>
        <v/>
      </c>
      <c r="J407" s="171">
        <f t="shared" si="100"/>
        <v>96</v>
      </c>
      <c r="K407" s="31">
        <f t="shared" si="101"/>
        <v>0</v>
      </c>
      <c r="L407" s="192" t="s">
        <v>3499</v>
      </c>
      <c r="M407" s="197"/>
      <c r="N407" s="197"/>
      <c r="O407" s="197"/>
      <c r="P407" s="197"/>
      <c r="Q407" s="197"/>
      <c r="R407" s="61" t="s">
        <v>2428</v>
      </c>
      <c r="S407" s="21">
        <v>1</v>
      </c>
      <c r="T407" s="39" t="s">
        <v>2432</v>
      </c>
      <c r="U407" s="39" t="s">
        <v>2801</v>
      </c>
      <c r="V407" s="39" t="s">
        <v>2442</v>
      </c>
      <c r="W407" s="69" t="s">
        <v>2802</v>
      </c>
      <c r="X407" s="40" t="s">
        <v>2465</v>
      </c>
      <c r="Y407" s="40" t="s">
        <v>2803</v>
      </c>
      <c r="Z407" s="280">
        <f t="shared" si="102"/>
        <v>10</v>
      </c>
      <c r="AA407" s="42">
        <v>12</v>
      </c>
      <c r="AB407" s="70">
        <v>3</v>
      </c>
      <c r="AC407" s="70"/>
      <c r="AD407" s="163">
        <v>20</v>
      </c>
      <c r="AE407" s="152"/>
      <c r="AF407" s="156"/>
      <c r="AG407" s="159">
        <v>1</v>
      </c>
      <c r="AH407" s="137"/>
      <c r="AI407" s="136">
        <v>1</v>
      </c>
      <c r="AJ407" s="136"/>
      <c r="AK407" s="136"/>
      <c r="AL407" s="140"/>
      <c r="AM407" s="144"/>
      <c r="AN407" s="144"/>
      <c r="AO407" s="136">
        <v>1</v>
      </c>
      <c r="AP407" s="144"/>
      <c r="AQ407" s="2" t="str">
        <f t="shared" si="103"/>
        <v>http://www.aubertrain.com/shop/img-put/prod/111/2500-04-01.jpg</v>
      </c>
      <c r="AR407" s="2" t="str">
        <f t="shared" si="90"/>
        <v/>
      </c>
      <c r="AS407" s="2" t="str">
        <f t="shared" si="91"/>
        <v/>
      </c>
      <c r="AT407" s="2" t="str">
        <f t="shared" si="92"/>
        <v/>
      </c>
      <c r="AU407" s="2" t="str">
        <f t="shared" si="93"/>
        <v/>
      </c>
      <c r="AV407" s="2" t="str">
        <f t="shared" si="94"/>
        <v/>
      </c>
      <c r="AW407" s="183" t="str">
        <f t="shared" si="104"/>
        <v>http://www.aubertrain.com/shop/img-put/prod/111/2500-04-01.jpg</v>
      </c>
      <c r="AX407" s="183" t="str">
        <f t="shared" si="95"/>
        <v>MÉTRIQUES SUISSES,08</v>
      </c>
    </row>
    <row r="408" spans="1:50" s="43" customFormat="1" ht="68" customHeight="1">
      <c r="A408" s="2">
        <v>407</v>
      </c>
      <c r="B408" s="71"/>
      <c r="C408" s="290">
        <v>111</v>
      </c>
      <c r="D408" s="289" t="s">
        <v>3536</v>
      </c>
      <c r="E408" s="290"/>
      <c r="F408" s="171" t="str">
        <f t="shared" si="96"/>
        <v>11108</v>
      </c>
      <c r="G408" s="171" t="str">
        <f t="shared" si="97"/>
        <v>MÉTRIQUES SUISSES</v>
      </c>
      <c r="H408" s="171" t="str">
        <f t="shared" si="98"/>
        <v>08</v>
      </c>
      <c r="I408" s="171" t="str">
        <f t="shared" si="99"/>
        <v/>
      </c>
      <c r="J408" s="171">
        <f t="shared" si="100"/>
        <v>96</v>
      </c>
      <c r="K408" s="31">
        <f t="shared" si="101"/>
        <v>0</v>
      </c>
      <c r="L408" s="192" t="s">
        <v>3499</v>
      </c>
      <c r="M408" s="197"/>
      <c r="N408" s="197"/>
      <c r="O408" s="197"/>
      <c r="P408" s="197"/>
      <c r="Q408" s="197"/>
      <c r="R408" s="61" t="s">
        <v>2429</v>
      </c>
      <c r="S408" s="21">
        <v>1</v>
      </c>
      <c r="T408" s="39" t="s">
        <v>2434</v>
      </c>
      <c r="U408" s="39" t="s">
        <v>2804</v>
      </c>
      <c r="V408" s="39" t="s">
        <v>2449</v>
      </c>
      <c r="W408" s="39" t="s">
        <v>2805</v>
      </c>
      <c r="X408" s="40" t="s">
        <v>2464</v>
      </c>
      <c r="Y408" s="40" t="s">
        <v>2806</v>
      </c>
      <c r="Z408" s="280">
        <f t="shared" si="102"/>
        <v>10</v>
      </c>
      <c r="AA408" s="42">
        <v>12</v>
      </c>
      <c r="AB408" s="70">
        <v>3</v>
      </c>
      <c r="AC408" s="70"/>
      <c r="AD408" s="163">
        <v>20</v>
      </c>
      <c r="AE408" s="152"/>
      <c r="AF408" s="156"/>
      <c r="AG408" s="159">
        <v>1</v>
      </c>
      <c r="AH408" s="137"/>
      <c r="AI408" s="136">
        <v>1</v>
      </c>
      <c r="AJ408" s="136"/>
      <c r="AK408" s="136"/>
      <c r="AL408" s="140"/>
      <c r="AM408" s="144"/>
      <c r="AN408" s="144"/>
      <c r="AO408" s="136">
        <v>1</v>
      </c>
      <c r="AP408" s="144"/>
      <c r="AQ408" s="2" t="str">
        <f t="shared" si="103"/>
        <v>http://www.aubertrain.com/shop/img-put/prod/111/2500-05-01.jpg</v>
      </c>
      <c r="AR408" s="2" t="str">
        <f t="shared" si="90"/>
        <v/>
      </c>
      <c r="AS408" s="2" t="str">
        <f t="shared" si="91"/>
        <v/>
      </c>
      <c r="AT408" s="2" t="str">
        <f t="shared" si="92"/>
        <v/>
      </c>
      <c r="AU408" s="2" t="str">
        <f t="shared" si="93"/>
        <v/>
      </c>
      <c r="AV408" s="2" t="str">
        <f t="shared" si="94"/>
        <v/>
      </c>
      <c r="AW408" s="183" t="str">
        <f t="shared" si="104"/>
        <v>http://www.aubertrain.com/shop/img-put/prod/111/2500-05-01.jpg</v>
      </c>
      <c r="AX408" s="183" t="str">
        <f t="shared" si="95"/>
        <v>MÉTRIQUES SUISSES,08</v>
      </c>
    </row>
    <row r="409" spans="1:50" s="43" customFormat="1" ht="68" customHeight="1">
      <c r="A409" s="1">
        <v>408</v>
      </c>
      <c r="B409" s="71"/>
      <c r="C409" s="290">
        <v>111</v>
      </c>
      <c r="D409" s="289" t="s">
        <v>3536</v>
      </c>
      <c r="E409" s="290"/>
      <c r="F409" s="171" t="str">
        <f t="shared" si="96"/>
        <v>11108</v>
      </c>
      <c r="G409" s="171" t="str">
        <f t="shared" si="97"/>
        <v>MÉTRIQUES SUISSES</v>
      </c>
      <c r="H409" s="171" t="str">
        <f t="shared" si="98"/>
        <v>08</v>
      </c>
      <c r="I409" s="171" t="str">
        <f t="shared" si="99"/>
        <v/>
      </c>
      <c r="J409" s="171">
        <f t="shared" si="100"/>
        <v>96</v>
      </c>
      <c r="K409" s="31">
        <f t="shared" si="101"/>
        <v>0</v>
      </c>
      <c r="L409" s="192" t="s">
        <v>3499</v>
      </c>
      <c r="M409" s="197"/>
      <c r="N409" s="197"/>
      <c r="O409" s="197"/>
      <c r="P409" s="197"/>
      <c r="Q409" s="197"/>
      <c r="R409" s="61" t="s">
        <v>2430</v>
      </c>
      <c r="S409" s="21">
        <v>1</v>
      </c>
      <c r="T409" s="39" t="s">
        <v>2431</v>
      </c>
      <c r="U409" s="39" t="s">
        <v>2456</v>
      </c>
      <c r="V409" s="39" t="s">
        <v>2460</v>
      </c>
      <c r="W409" s="39" t="s">
        <v>2461</v>
      </c>
      <c r="X409" s="40" t="s">
        <v>2463</v>
      </c>
      <c r="Y409" s="40" t="s">
        <v>2807</v>
      </c>
      <c r="Z409" s="280">
        <f t="shared" si="102"/>
        <v>10</v>
      </c>
      <c r="AA409" s="42">
        <v>12</v>
      </c>
      <c r="AB409" s="70">
        <v>3</v>
      </c>
      <c r="AC409" s="70"/>
      <c r="AD409" s="163">
        <v>20</v>
      </c>
      <c r="AE409" s="152"/>
      <c r="AF409" s="156"/>
      <c r="AG409" s="159">
        <v>1</v>
      </c>
      <c r="AH409" s="137"/>
      <c r="AI409" s="136">
        <v>1</v>
      </c>
      <c r="AJ409" s="136"/>
      <c r="AK409" s="136"/>
      <c r="AL409" s="140"/>
      <c r="AM409" s="144"/>
      <c r="AN409" s="144"/>
      <c r="AO409" s="136">
        <v>1</v>
      </c>
      <c r="AP409" s="144"/>
      <c r="AQ409" s="2" t="str">
        <f t="shared" si="103"/>
        <v>http://www.aubertrain.com/shop/img-put/prod/111/2500-06-01.jpg</v>
      </c>
      <c r="AR409" s="2" t="str">
        <f t="shared" si="90"/>
        <v/>
      </c>
      <c r="AS409" s="2" t="str">
        <f t="shared" si="91"/>
        <v/>
      </c>
      <c r="AT409" s="2" t="str">
        <f t="shared" si="92"/>
        <v/>
      </c>
      <c r="AU409" s="2" t="str">
        <f t="shared" si="93"/>
        <v/>
      </c>
      <c r="AV409" s="2" t="str">
        <f t="shared" si="94"/>
        <v/>
      </c>
      <c r="AW409" s="183" t="str">
        <f t="shared" si="104"/>
        <v>http://www.aubertrain.com/shop/img-put/prod/111/2500-06-01.jpg</v>
      </c>
      <c r="AX409" s="183" t="str">
        <f t="shared" si="95"/>
        <v>MÉTRIQUES SUISSES,08</v>
      </c>
    </row>
    <row r="410" spans="1:50" s="43" customFormat="1" ht="68" customHeight="1">
      <c r="A410" s="2">
        <v>409</v>
      </c>
      <c r="B410" s="71"/>
      <c r="C410" s="290">
        <v>111</v>
      </c>
      <c r="D410" s="289" t="s">
        <v>3536</v>
      </c>
      <c r="E410" s="290"/>
      <c r="F410" s="171" t="str">
        <f t="shared" si="96"/>
        <v>11108</v>
      </c>
      <c r="G410" s="171" t="str">
        <f t="shared" si="97"/>
        <v>MÉTRIQUES SUISSES</v>
      </c>
      <c r="H410" s="171" t="str">
        <f t="shared" si="98"/>
        <v>08</v>
      </c>
      <c r="I410" s="171" t="str">
        <f t="shared" si="99"/>
        <v/>
      </c>
      <c r="J410" s="171">
        <f t="shared" si="100"/>
        <v>96</v>
      </c>
      <c r="K410" s="31">
        <f t="shared" si="101"/>
        <v>0</v>
      </c>
      <c r="L410" s="192" t="s">
        <v>3499</v>
      </c>
      <c r="M410" s="197"/>
      <c r="N410" s="197"/>
      <c r="O410" s="197"/>
      <c r="P410" s="197"/>
      <c r="Q410" s="197"/>
      <c r="R410" s="61" t="s">
        <v>2454</v>
      </c>
      <c r="S410" s="21">
        <v>1</v>
      </c>
      <c r="T410" s="39" t="s">
        <v>2455</v>
      </c>
      <c r="U410" s="39" t="s">
        <v>2457</v>
      </c>
      <c r="V410" s="39" t="s">
        <v>2458</v>
      </c>
      <c r="W410" s="39" t="s">
        <v>2459</v>
      </c>
      <c r="X410" s="40" t="s">
        <v>2462</v>
      </c>
      <c r="Y410" s="40" t="s">
        <v>2808</v>
      </c>
      <c r="Z410" s="280">
        <f t="shared" si="102"/>
        <v>10</v>
      </c>
      <c r="AA410" s="42">
        <v>12</v>
      </c>
      <c r="AB410" s="70">
        <v>3</v>
      </c>
      <c r="AC410" s="70"/>
      <c r="AD410" s="163">
        <v>20</v>
      </c>
      <c r="AE410" s="152"/>
      <c r="AF410" s="156"/>
      <c r="AG410" s="159">
        <v>1</v>
      </c>
      <c r="AH410" s="137"/>
      <c r="AI410" s="136">
        <v>1</v>
      </c>
      <c r="AJ410" s="136"/>
      <c r="AK410" s="136"/>
      <c r="AL410" s="140"/>
      <c r="AM410" s="144"/>
      <c r="AN410" s="144"/>
      <c r="AO410" s="136">
        <v>1</v>
      </c>
      <c r="AP410" s="144"/>
      <c r="AQ410" s="2" t="str">
        <f t="shared" si="103"/>
        <v>http://www.aubertrain.com/shop/img-put/prod/111/2500-07-01.jpg</v>
      </c>
      <c r="AR410" s="2" t="str">
        <f t="shared" si="90"/>
        <v/>
      </c>
      <c r="AS410" s="2" t="str">
        <f t="shared" si="91"/>
        <v/>
      </c>
      <c r="AT410" s="2" t="str">
        <f t="shared" si="92"/>
        <v/>
      </c>
      <c r="AU410" s="2" t="str">
        <f t="shared" si="93"/>
        <v/>
      </c>
      <c r="AV410" s="2" t="str">
        <f t="shared" si="94"/>
        <v/>
      </c>
      <c r="AW410" s="183" t="str">
        <f t="shared" si="104"/>
        <v>http://www.aubertrain.com/shop/img-put/prod/111/2500-07-01.jpg</v>
      </c>
      <c r="AX410" s="183" t="str">
        <f t="shared" si="95"/>
        <v>MÉTRIQUES SUISSES,08</v>
      </c>
    </row>
    <row r="411" spans="1:50" s="43" customFormat="1" ht="68" customHeight="1">
      <c r="A411" s="1">
        <v>410</v>
      </c>
      <c r="B411" s="71"/>
      <c r="C411" s="290">
        <v>111</v>
      </c>
      <c r="D411" s="289" t="s">
        <v>3536</v>
      </c>
      <c r="E411" s="290"/>
      <c r="F411" s="171" t="str">
        <f t="shared" si="96"/>
        <v>11108</v>
      </c>
      <c r="G411" s="171" t="str">
        <f t="shared" si="97"/>
        <v>MÉTRIQUES SUISSES</v>
      </c>
      <c r="H411" s="171" t="str">
        <f t="shared" si="98"/>
        <v>08</v>
      </c>
      <c r="I411" s="171" t="str">
        <f t="shared" si="99"/>
        <v/>
      </c>
      <c r="J411" s="171">
        <f t="shared" si="100"/>
        <v>96</v>
      </c>
      <c r="K411" s="31">
        <f t="shared" si="101"/>
        <v>0</v>
      </c>
      <c r="L411" s="192" t="s">
        <v>3499</v>
      </c>
      <c r="M411" s="197"/>
      <c r="N411" s="197"/>
      <c r="O411" s="197"/>
      <c r="P411" s="197"/>
      <c r="Q411" s="197"/>
      <c r="R411" s="61" t="s">
        <v>3116</v>
      </c>
      <c r="S411" s="21">
        <v>1</v>
      </c>
      <c r="T411" s="39" t="s">
        <v>3117</v>
      </c>
      <c r="U411" s="39" t="s">
        <v>3118</v>
      </c>
      <c r="V411" s="39" t="s">
        <v>3117</v>
      </c>
      <c r="W411" s="39" t="s">
        <v>3119</v>
      </c>
      <c r="X411" s="40" t="s">
        <v>3121</v>
      </c>
      <c r="Y411" s="40" t="s">
        <v>3120</v>
      </c>
      <c r="Z411" s="280">
        <f t="shared" si="102"/>
        <v>11.666666666666668</v>
      </c>
      <c r="AA411" s="42">
        <v>14</v>
      </c>
      <c r="AB411" s="70">
        <v>4</v>
      </c>
      <c r="AC411" s="70"/>
      <c r="AD411" s="163">
        <v>20</v>
      </c>
      <c r="AE411" s="152"/>
      <c r="AF411" s="156"/>
      <c r="AG411" s="159">
        <v>1</v>
      </c>
      <c r="AH411" s="137"/>
      <c r="AI411" s="136">
        <v>1</v>
      </c>
      <c r="AJ411" s="136"/>
      <c r="AK411" s="136"/>
      <c r="AL411" s="140"/>
      <c r="AM411" s="144"/>
      <c r="AN411" s="144"/>
      <c r="AO411" s="136">
        <v>1</v>
      </c>
      <c r="AP411" s="144"/>
      <c r="AQ411" s="2" t="str">
        <f t="shared" si="103"/>
        <v>http://www.aubertrain.com/shop/img-put/prod/111/2500-08-01.jpg</v>
      </c>
      <c r="AR411" s="2" t="str">
        <f t="shared" si="90"/>
        <v/>
      </c>
      <c r="AS411" s="2" t="str">
        <f t="shared" si="91"/>
        <v/>
      </c>
      <c r="AT411" s="2" t="str">
        <f t="shared" si="92"/>
        <v/>
      </c>
      <c r="AU411" s="2" t="str">
        <f t="shared" si="93"/>
        <v/>
      </c>
      <c r="AV411" s="2" t="str">
        <f t="shared" si="94"/>
        <v/>
      </c>
      <c r="AW411" s="183" t="str">
        <f t="shared" si="104"/>
        <v>http://www.aubertrain.com/shop/img-put/prod/111/2500-08-01.jpg</v>
      </c>
      <c r="AX411" s="183" t="str">
        <f t="shared" si="95"/>
        <v>MÉTRIQUES SUISSES,08</v>
      </c>
    </row>
    <row r="412" spans="1:50" s="43" customFormat="1" ht="68" customHeight="1">
      <c r="A412" s="2">
        <v>411</v>
      </c>
      <c r="B412" s="71">
        <v>2700</v>
      </c>
      <c r="C412" s="290">
        <v>111</v>
      </c>
      <c r="D412" s="289" t="s">
        <v>3503</v>
      </c>
      <c r="E412" s="290"/>
      <c r="F412" s="171" t="str">
        <f t="shared" si="96"/>
        <v>11106</v>
      </c>
      <c r="G412" s="171" t="str">
        <f t="shared" si="97"/>
        <v>MÉTRIQUES SUISSES</v>
      </c>
      <c r="H412" s="171" t="str">
        <f t="shared" si="98"/>
        <v>06</v>
      </c>
      <c r="I412" s="171" t="str">
        <f t="shared" si="99"/>
        <v/>
      </c>
      <c r="J412" s="171">
        <f t="shared" si="100"/>
        <v>94</v>
      </c>
      <c r="K412" s="31">
        <f t="shared" si="101"/>
        <v>0</v>
      </c>
      <c r="L412" s="192" t="s">
        <v>3499</v>
      </c>
      <c r="M412" s="197"/>
      <c r="N412" s="197"/>
      <c r="O412" s="197"/>
      <c r="P412" s="197"/>
      <c r="Q412" s="197"/>
      <c r="R412" s="61" t="s">
        <v>2424</v>
      </c>
      <c r="S412" s="21">
        <v>1</v>
      </c>
      <c r="T412" s="39" t="s">
        <v>1734</v>
      </c>
      <c r="U412" s="39" t="s">
        <v>2018</v>
      </c>
      <c r="V412" s="39" t="s">
        <v>2058</v>
      </c>
      <c r="W412" s="39" t="s">
        <v>2000</v>
      </c>
      <c r="X412" s="62" t="s">
        <v>1831</v>
      </c>
      <c r="Y412" s="40" t="s">
        <v>323</v>
      </c>
      <c r="Z412" s="280">
        <f t="shared" si="102"/>
        <v>183.33333333333334</v>
      </c>
      <c r="AA412" s="42">
        <v>220</v>
      </c>
      <c r="AB412" s="70">
        <v>150</v>
      </c>
      <c r="AC412" s="70"/>
      <c r="AD412" s="163">
        <v>1</v>
      </c>
      <c r="AE412" s="152"/>
      <c r="AF412" s="156"/>
      <c r="AG412" s="159">
        <v>1</v>
      </c>
      <c r="AH412" s="137"/>
      <c r="AI412" s="136">
        <v>1</v>
      </c>
      <c r="AJ412" s="136"/>
      <c r="AK412" s="136"/>
      <c r="AL412" s="140"/>
      <c r="AM412" s="144"/>
      <c r="AN412" s="144"/>
      <c r="AO412" s="144"/>
      <c r="AP412" s="144"/>
      <c r="AQ412" s="2" t="str">
        <f t="shared" si="103"/>
        <v>http://www.aubertrain.com/shop/img-put/prod/111/2700-01-01.jpg</v>
      </c>
      <c r="AR412" s="2" t="str">
        <f t="shared" si="90"/>
        <v/>
      </c>
      <c r="AS412" s="2" t="str">
        <f t="shared" si="91"/>
        <v/>
      </c>
      <c r="AT412" s="2" t="str">
        <f t="shared" si="92"/>
        <v/>
      </c>
      <c r="AU412" s="2" t="str">
        <f t="shared" si="93"/>
        <v/>
      </c>
      <c r="AV412" s="2" t="str">
        <f t="shared" si="94"/>
        <v/>
      </c>
      <c r="AW412" s="183" t="str">
        <f t="shared" si="104"/>
        <v>http://www.aubertrain.com/shop/img-put/prod/111/2700-01-01.jpg</v>
      </c>
      <c r="AX412" s="183" t="str">
        <f t="shared" si="95"/>
        <v>MÉTRIQUES SUISSES,06</v>
      </c>
    </row>
    <row r="413" spans="1:50" s="43" customFormat="1" ht="68" customHeight="1">
      <c r="A413" s="1">
        <v>412</v>
      </c>
      <c r="B413" s="71">
        <v>2600</v>
      </c>
      <c r="C413" s="293">
        <v>111</v>
      </c>
      <c r="D413" s="291" t="s">
        <v>3509</v>
      </c>
      <c r="E413" s="293"/>
      <c r="F413" s="171" t="str">
        <f t="shared" si="96"/>
        <v>11107</v>
      </c>
      <c r="G413" s="171" t="str">
        <f t="shared" si="97"/>
        <v>MÉTRIQUES SUISSES</v>
      </c>
      <c r="H413" s="171" t="str">
        <f t="shared" si="98"/>
        <v>07</v>
      </c>
      <c r="I413" s="171" t="str">
        <f t="shared" si="99"/>
        <v/>
      </c>
      <c r="J413" s="171">
        <f t="shared" si="100"/>
        <v>95</v>
      </c>
      <c r="K413" s="31">
        <f t="shared" si="101"/>
        <v>0</v>
      </c>
      <c r="L413" s="192" t="s">
        <v>3499</v>
      </c>
      <c r="M413" s="189"/>
      <c r="N413" s="189"/>
      <c r="O413" s="189"/>
      <c r="P413" s="189"/>
      <c r="Q413" s="189"/>
      <c r="R413" s="61" t="s">
        <v>582</v>
      </c>
      <c r="S413" s="21">
        <v>1</v>
      </c>
      <c r="T413" s="39" t="s">
        <v>250</v>
      </c>
      <c r="U413" s="39" t="s">
        <v>1079</v>
      </c>
      <c r="V413" s="39" t="s">
        <v>1080</v>
      </c>
      <c r="W413" s="96" t="s">
        <v>1078</v>
      </c>
      <c r="X413" s="40" t="s">
        <v>1082</v>
      </c>
      <c r="Y413" s="63" t="s">
        <v>1081</v>
      </c>
      <c r="Z413" s="280">
        <f t="shared" si="102"/>
        <v>6.666666666666667</v>
      </c>
      <c r="AA413" s="42">
        <v>8</v>
      </c>
      <c r="AB413" s="70"/>
      <c r="AC413" s="70"/>
      <c r="AD413" s="163">
        <v>4</v>
      </c>
      <c r="AE413" s="152"/>
      <c r="AF413" s="156"/>
      <c r="AG413" s="159">
        <v>1</v>
      </c>
      <c r="AH413" s="137"/>
      <c r="AI413" s="136">
        <v>1</v>
      </c>
      <c r="AJ413" s="136"/>
      <c r="AK413" s="136"/>
      <c r="AL413" s="140"/>
      <c r="AM413" s="144"/>
      <c r="AN413" s="144"/>
      <c r="AO413" s="144"/>
      <c r="AP413" s="144"/>
      <c r="AQ413" s="2" t="str">
        <f t="shared" si="103"/>
        <v>http://www.aubertrain.com/shop/img-put/prod/111/2600-01-01.jpg</v>
      </c>
      <c r="AR413" s="2" t="str">
        <f t="shared" si="90"/>
        <v/>
      </c>
      <c r="AS413" s="2" t="str">
        <f t="shared" si="91"/>
        <v/>
      </c>
      <c r="AT413" s="2" t="str">
        <f t="shared" si="92"/>
        <v/>
      </c>
      <c r="AU413" s="2" t="str">
        <f t="shared" si="93"/>
        <v/>
      </c>
      <c r="AV413" s="2" t="str">
        <f t="shared" si="94"/>
        <v/>
      </c>
      <c r="AW413" s="183" t="str">
        <f t="shared" si="104"/>
        <v>http://www.aubertrain.com/shop/img-put/prod/111/2600-01-01.jpg</v>
      </c>
      <c r="AX413" s="183" t="str">
        <f t="shared" si="95"/>
        <v>MÉTRIQUES SUISSES,07</v>
      </c>
    </row>
    <row r="414" spans="1:50" s="43" customFormat="1" ht="68" customHeight="1">
      <c r="A414" s="2">
        <v>413</v>
      </c>
      <c r="B414" s="71"/>
      <c r="C414" s="290">
        <v>111</v>
      </c>
      <c r="D414" s="291" t="s">
        <v>3509</v>
      </c>
      <c r="E414" s="293"/>
      <c r="F414" s="171" t="str">
        <f t="shared" si="96"/>
        <v>11107</v>
      </c>
      <c r="G414" s="171" t="str">
        <f t="shared" si="97"/>
        <v>MÉTRIQUES SUISSES</v>
      </c>
      <c r="H414" s="171" t="str">
        <f t="shared" si="98"/>
        <v>07</v>
      </c>
      <c r="I414" s="171" t="str">
        <f t="shared" si="99"/>
        <v/>
      </c>
      <c r="J414" s="171">
        <f t="shared" si="100"/>
        <v>95</v>
      </c>
      <c r="K414" s="31">
        <f t="shared" si="101"/>
        <v>0</v>
      </c>
      <c r="L414" s="192" t="s">
        <v>3499</v>
      </c>
      <c r="M414" s="189"/>
      <c r="N414" s="189"/>
      <c r="O414" s="189"/>
      <c r="P414" s="189"/>
      <c r="Q414" s="189"/>
      <c r="R414" s="61" t="s">
        <v>583</v>
      </c>
      <c r="S414" s="21">
        <v>1</v>
      </c>
      <c r="T414" s="39" t="s">
        <v>346</v>
      </c>
      <c r="U414" s="96" t="s">
        <v>3108</v>
      </c>
      <c r="V414" s="39" t="s">
        <v>1074</v>
      </c>
      <c r="W414" s="96" t="s">
        <v>1067</v>
      </c>
      <c r="X414" s="40" t="s">
        <v>154</v>
      </c>
      <c r="Y414" s="40" t="s">
        <v>215</v>
      </c>
      <c r="Z414" s="280">
        <f t="shared" si="102"/>
        <v>10</v>
      </c>
      <c r="AA414" s="42">
        <v>12</v>
      </c>
      <c r="AB414" s="70"/>
      <c r="AC414" s="70"/>
      <c r="AD414" s="163"/>
      <c r="AE414" s="152"/>
      <c r="AF414" s="156"/>
      <c r="AG414" s="159">
        <v>1</v>
      </c>
      <c r="AH414" s="137"/>
      <c r="AI414" s="136">
        <v>1</v>
      </c>
      <c r="AJ414" s="136"/>
      <c r="AK414" s="136"/>
      <c r="AL414" s="140"/>
      <c r="AM414" s="144"/>
      <c r="AN414" s="144"/>
      <c r="AO414" s="144"/>
      <c r="AP414" s="144"/>
      <c r="AQ414" s="2" t="str">
        <f t="shared" si="103"/>
        <v>http://www.aubertrain.com/shop/img-put/prod/111/2600-02-01.jpg</v>
      </c>
      <c r="AR414" s="2" t="str">
        <f t="shared" si="90"/>
        <v/>
      </c>
      <c r="AS414" s="2" t="str">
        <f t="shared" si="91"/>
        <v/>
      </c>
      <c r="AT414" s="2" t="str">
        <f t="shared" si="92"/>
        <v/>
      </c>
      <c r="AU414" s="2" t="str">
        <f t="shared" si="93"/>
        <v/>
      </c>
      <c r="AV414" s="2" t="str">
        <f t="shared" si="94"/>
        <v/>
      </c>
      <c r="AW414" s="183" t="str">
        <f t="shared" si="104"/>
        <v>http://www.aubertrain.com/shop/img-put/prod/111/2600-02-01.jpg</v>
      </c>
      <c r="AX414" s="183" t="str">
        <f t="shared" si="95"/>
        <v>MÉTRIQUES SUISSES,07</v>
      </c>
    </row>
    <row r="415" spans="1:50" s="43" customFormat="1" ht="68" customHeight="1">
      <c r="A415" s="1">
        <v>414</v>
      </c>
      <c r="B415" s="71"/>
      <c r="C415" s="293">
        <v>111</v>
      </c>
      <c r="D415" s="291" t="s">
        <v>3509</v>
      </c>
      <c r="E415" s="293"/>
      <c r="F415" s="171" t="str">
        <f t="shared" si="96"/>
        <v>11107</v>
      </c>
      <c r="G415" s="171" t="str">
        <f t="shared" si="97"/>
        <v>MÉTRIQUES SUISSES</v>
      </c>
      <c r="H415" s="171" t="str">
        <f t="shared" si="98"/>
        <v>07</v>
      </c>
      <c r="I415" s="171" t="str">
        <f t="shared" si="99"/>
        <v/>
      </c>
      <c r="J415" s="171">
        <f t="shared" si="100"/>
        <v>95</v>
      </c>
      <c r="K415" s="31">
        <f t="shared" si="101"/>
        <v>0</v>
      </c>
      <c r="L415" s="192" t="s">
        <v>3499</v>
      </c>
      <c r="M415" s="186"/>
      <c r="N415" s="186"/>
      <c r="O415" s="186"/>
      <c r="P415" s="186"/>
      <c r="Q415" s="186"/>
      <c r="R415" s="61" t="s">
        <v>584</v>
      </c>
      <c r="S415" s="21">
        <v>1</v>
      </c>
      <c r="T415" s="39" t="s">
        <v>777</v>
      </c>
      <c r="U415" s="96" t="s">
        <v>2019</v>
      </c>
      <c r="V415" s="39" t="s">
        <v>1075</v>
      </c>
      <c r="W415" s="96" t="s">
        <v>1068</v>
      </c>
      <c r="X415" s="40" t="s">
        <v>156</v>
      </c>
      <c r="Y415" s="40" t="s">
        <v>216</v>
      </c>
      <c r="Z415" s="280">
        <f t="shared" si="102"/>
        <v>15</v>
      </c>
      <c r="AA415" s="42">
        <v>18</v>
      </c>
      <c r="AB415" s="70"/>
      <c r="AC415" s="70"/>
      <c r="AD415" s="163"/>
      <c r="AE415" s="152"/>
      <c r="AF415" s="156"/>
      <c r="AG415" s="159">
        <v>1</v>
      </c>
      <c r="AH415" s="137"/>
      <c r="AI415" s="136">
        <v>1</v>
      </c>
      <c r="AJ415" s="136"/>
      <c r="AK415" s="136"/>
      <c r="AL415" s="140"/>
      <c r="AM415" s="144"/>
      <c r="AN415" s="144"/>
      <c r="AO415" s="144"/>
      <c r="AP415" s="144"/>
      <c r="AQ415" s="2" t="str">
        <f t="shared" si="103"/>
        <v>http://www.aubertrain.com/shop/img-put/prod/111/2600-03-01.jpg</v>
      </c>
      <c r="AR415" s="2" t="str">
        <f t="shared" si="90"/>
        <v/>
      </c>
      <c r="AS415" s="2" t="str">
        <f t="shared" si="91"/>
        <v/>
      </c>
      <c r="AT415" s="2" t="str">
        <f t="shared" si="92"/>
        <v/>
      </c>
      <c r="AU415" s="2" t="str">
        <f t="shared" si="93"/>
        <v/>
      </c>
      <c r="AV415" s="2" t="str">
        <f t="shared" si="94"/>
        <v/>
      </c>
      <c r="AW415" s="183" t="str">
        <f t="shared" si="104"/>
        <v>http://www.aubertrain.com/shop/img-put/prod/111/2600-03-01.jpg</v>
      </c>
      <c r="AX415" s="183" t="str">
        <f t="shared" si="95"/>
        <v>MÉTRIQUES SUISSES,07</v>
      </c>
    </row>
    <row r="416" spans="1:50" s="43" customFormat="1" ht="68" customHeight="1">
      <c r="A416" s="2">
        <v>415</v>
      </c>
      <c r="B416" s="71"/>
      <c r="C416" s="290">
        <v>111</v>
      </c>
      <c r="D416" s="291" t="s">
        <v>3509</v>
      </c>
      <c r="E416" s="293"/>
      <c r="F416" s="171" t="str">
        <f t="shared" si="96"/>
        <v>11107</v>
      </c>
      <c r="G416" s="171" t="str">
        <f t="shared" si="97"/>
        <v>MÉTRIQUES SUISSES</v>
      </c>
      <c r="H416" s="171" t="str">
        <f t="shared" si="98"/>
        <v>07</v>
      </c>
      <c r="I416" s="171" t="str">
        <f t="shared" si="99"/>
        <v/>
      </c>
      <c r="J416" s="171">
        <f t="shared" si="100"/>
        <v>95</v>
      </c>
      <c r="K416" s="31">
        <f t="shared" si="101"/>
        <v>0</v>
      </c>
      <c r="L416" s="192" t="s">
        <v>3499</v>
      </c>
      <c r="M416" s="186"/>
      <c r="N416" s="186"/>
      <c r="O416" s="186"/>
      <c r="P416" s="186"/>
      <c r="Q416" s="186"/>
      <c r="R416" s="61" t="s">
        <v>585</v>
      </c>
      <c r="S416" s="21">
        <v>1</v>
      </c>
      <c r="T416" s="39" t="s">
        <v>776</v>
      </c>
      <c r="U416" s="96" t="s">
        <v>2020</v>
      </c>
      <c r="V416" s="39" t="s">
        <v>1076</v>
      </c>
      <c r="W416" s="96" t="s">
        <v>1069</v>
      </c>
      <c r="X416" s="40" t="s">
        <v>155</v>
      </c>
      <c r="Y416" s="40" t="s">
        <v>217</v>
      </c>
      <c r="Z416" s="280">
        <f t="shared" si="102"/>
        <v>20</v>
      </c>
      <c r="AA416" s="42">
        <v>24</v>
      </c>
      <c r="AB416" s="70"/>
      <c r="AC416" s="70"/>
      <c r="AD416" s="163"/>
      <c r="AE416" s="152"/>
      <c r="AF416" s="156"/>
      <c r="AG416" s="159">
        <v>1</v>
      </c>
      <c r="AH416" s="137"/>
      <c r="AI416" s="136">
        <v>1</v>
      </c>
      <c r="AJ416" s="136"/>
      <c r="AK416" s="136"/>
      <c r="AL416" s="140"/>
      <c r="AM416" s="144"/>
      <c r="AN416" s="144"/>
      <c r="AO416" s="144"/>
      <c r="AP416" s="144"/>
      <c r="AQ416" s="2" t="str">
        <f t="shared" si="103"/>
        <v>http://www.aubertrain.com/shop/img-put/prod/111/2600-04-01.jpg</v>
      </c>
      <c r="AR416" s="2" t="str">
        <f t="shared" ref="AR416:AR479" si="105">IF(ISBLANK(M416),"",",http://www.aubertrain.com/shop/img-put/prod/"&amp;$C416&amp;"/"&amp;$R416&amp;"-"&amp;M416&amp;".jpg")</f>
        <v/>
      </c>
      <c r="AS416" s="2" t="str">
        <f t="shared" ref="AS416:AS479" si="106">IF(ISBLANK(N416),"",",http://www.aubertrain.com/shop/img-put/prod/"&amp;$C416&amp;"/"&amp;$R416&amp;"-"&amp;N416&amp;".jpg")</f>
        <v/>
      </c>
      <c r="AT416" s="2" t="str">
        <f t="shared" ref="AT416:AT479" si="107">IF(ISBLANK(O416),"",",http://www.aubertrain.com/shop/img-put/prod/"&amp;$C416&amp;"/"&amp;$R416&amp;"-"&amp;O416&amp;".jpg")</f>
        <v/>
      </c>
      <c r="AU416" s="2" t="str">
        <f t="shared" ref="AU416:AU479" si="108">IF(ISBLANK(P416),"",",http://www.aubertrain.com/shop/img-put/prod/"&amp;$C416&amp;"/"&amp;$R416&amp;"-"&amp;P416&amp;".jpg")</f>
        <v/>
      </c>
      <c r="AV416" s="2" t="str">
        <f t="shared" ref="AV416:AV479" si="109">IF(ISBLANK(Q416),"",",http://www.aubertrain.com/shop/img-put/prod/"&amp;$C416&amp;"/"&amp;$R416&amp;"-"&amp;Q416&amp;".jpg")</f>
        <v/>
      </c>
      <c r="AW416" s="183" t="str">
        <f t="shared" si="104"/>
        <v>http://www.aubertrain.com/shop/img-put/prod/111/2600-04-01.jpg</v>
      </c>
      <c r="AX416" s="183" t="str">
        <f t="shared" ref="AX416:AX479" si="110">G416&amp;IF(ISBLANK(D416),"",","&amp;H416)&amp;IF(ISBLANK(E416),"",","&amp;I416)</f>
        <v>MÉTRIQUES SUISSES,07</v>
      </c>
    </row>
    <row r="417" spans="1:50" s="43" customFormat="1" ht="68" customHeight="1">
      <c r="A417" s="1">
        <v>416</v>
      </c>
      <c r="B417" s="71"/>
      <c r="C417" s="293">
        <v>111</v>
      </c>
      <c r="D417" s="291" t="s">
        <v>3509</v>
      </c>
      <c r="E417" s="293"/>
      <c r="F417" s="171" t="str">
        <f t="shared" si="96"/>
        <v>11107</v>
      </c>
      <c r="G417" s="171" t="str">
        <f t="shared" si="97"/>
        <v>MÉTRIQUES SUISSES</v>
      </c>
      <c r="H417" s="171" t="str">
        <f t="shared" si="98"/>
        <v>07</v>
      </c>
      <c r="I417" s="171" t="str">
        <f t="shared" si="99"/>
        <v/>
      </c>
      <c r="J417" s="171">
        <f t="shared" si="100"/>
        <v>95</v>
      </c>
      <c r="K417" s="31">
        <f t="shared" si="101"/>
        <v>0</v>
      </c>
      <c r="L417" s="192" t="s">
        <v>3499</v>
      </c>
      <c r="M417" s="186"/>
      <c r="N417" s="186"/>
      <c r="O417" s="186"/>
      <c r="P417" s="186"/>
      <c r="Q417" s="186"/>
      <c r="R417" s="61" t="s">
        <v>586</v>
      </c>
      <c r="S417" s="21">
        <v>1</v>
      </c>
      <c r="T417" s="39" t="s">
        <v>775</v>
      </c>
      <c r="U417" s="96" t="s">
        <v>1073</v>
      </c>
      <c r="V417" s="39" t="s">
        <v>1077</v>
      </c>
      <c r="W417" s="96" t="s">
        <v>1070</v>
      </c>
      <c r="X417" s="40" t="s">
        <v>1071</v>
      </c>
      <c r="Y417" s="40" t="s">
        <v>1072</v>
      </c>
      <c r="Z417" s="280">
        <f t="shared" si="102"/>
        <v>25</v>
      </c>
      <c r="AA417" s="42">
        <v>30</v>
      </c>
      <c r="AB417" s="70"/>
      <c r="AC417" s="70"/>
      <c r="AD417" s="163"/>
      <c r="AE417" s="152"/>
      <c r="AF417" s="156"/>
      <c r="AG417" s="159">
        <v>1</v>
      </c>
      <c r="AH417" s="137"/>
      <c r="AI417" s="136">
        <v>1</v>
      </c>
      <c r="AJ417" s="136"/>
      <c r="AK417" s="136"/>
      <c r="AL417" s="140"/>
      <c r="AM417" s="144"/>
      <c r="AN417" s="144"/>
      <c r="AO417" s="144"/>
      <c r="AP417" s="144"/>
      <c r="AQ417" s="2" t="str">
        <f t="shared" si="103"/>
        <v>http://www.aubertrain.com/shop/img-put/prod/111/2600-05-01.jpg</v>
      </c>
      <c r="AR417" s="2" t="str">
        <f t="shared" si="105"/>
        <v/>
      </c>
      <c r="AS417" s="2" t="str">
        <f t="shared" si="106"/>
        <v/>
      </c>
      <c r="AT417" s="2" t="str">
        <f t="shared" si="107"/>
        <v/>
      </c>
      <c r="AU417" s="2" t="str">
        <f t="shared" si="108"/>
        <v/>
      </c>
      <c r="AV417" s="2" t="str">
        <f t="shared" si="109"/>
        <v/>
      </c>
      <c r="AW417" s="183" t="str">
        <f t="shared" si="104"/>
        <v>http://www.aubertrain.com/shop/img-put/prod/111/2600-05-01.jpg</v>
      </c>
      <c r="AX417" s="183" t="str">
        <f t="shared" si="110"/>
        <v>MÉTRIQUES SUISSES,07</v>
      </c>
    </row>
    <row r="418" spans="1:50" s="43" customFormat="1" ht="68" customHeight="1">
      <c r="A418" s="2">
        <v>417</v>
      </c>
      <c r="B418" s="71"/>
      <c r="C418" s="290">
        <v>111</v>
      </c>
      <c r="D418" s="291" t="s">
        <v>3509</v>
      </c>
      <c r="E418" s="293"/>
      <c r="F418" s="171" t="str">
        <f t="shared" si="96"/>
        <v>11107</v>
      </c>
      <c r="G418" s="171" t="str">
        <f t="shared" si="97"/>
        <v>MÉTRIQUES SUISSES</v>
      </c>
      <c r="H418" s="171" t="str">
        <f t="shared" si="98"/>
        <v>07</v>
      </c>
      <c r="I418" s="171" t="str">
        <f t="shared" si="99"/>
        <v/>
      </c>
      <c r="J418" s="171">
        <f t="shared" si="100"/>
        <v>95</v>
      </c>
      <c r="K418" s="31">
        <f t="shared" si="101"/>
        <v>0</v>
      </c>
      <c r="L418" s="192" t="s">
        <v>3499</v>
      </c>
      <c r="M418" s="186"/>
      <c r="N418" s="186"/>
      <c r="O418" s="186"/>
      <c r="P418" s="186"/>
      <c r="Q418" s="186"/>
      <c r="R418" s="61" t="s">
        <v>587</v>
      </c>
      <c r="S418" s="21">
        <v>1</v>
      </c>
      <c r="T418" s="39" t="s">
        <v>149</v>
      </c>
      <c r="U418" s="39" t="s">
        <v>1745</v>
      </c>
      <c r="V418" s="39" t="s">
        <v>1277</v>
      </c>
      <c r="W418" s="39" t="s">
        <v>1750</v>
      </c>
      <c r="X418" s="62" t="s">
        <v>1279</v>
      </c>
      <c r="Y418" s="40" t="s">
        <v>1968</v>
      </c>
      <c r="Z418" s="280">
        <f t="shared" si="102"/>
        <v>50</v>
      </c>
      <c r="AA418" s="42">
        <v>60</v>
      </c>
      <c r="AB418" s="70"/>
      <c r="AC418" s="70"/>
      <c r="AD418" s="163"/>
      <c r="AE418" s="152"/>
      <c r="AF418" s="156"/>
      <c r="AG418" s="159">
        <v>1</v>
      </c>
      <c r="AH418" s="137"/>
      <c r="AI418" s="136">
        <v>1</v>
      </c>
      <c r="AJ418" s="136"/>
      <c r="AK418" s="136"/>
      <c r="AL418" s="140"/>
      <c r="AM418" s="144"/>
      <c r="AN418" s="144"/>
      <c r="AO418" s="144"/>
      <c r="AP418" s="144"/>
      <c r="AQ418" s="2" t="str">
        <f t="shared" si="103"/>
        <v>http://www.aubertrain.com/shop/img-put/prod/111/2600-06-01.jpg</v>
      </c>
      <c r="AR418" s="2" t="str">
        <f t="shared" si="105"/>
        <v/>
      </c>
      <c r="AS418" s="2" t="str">
        <f t="shared" si="106"/>
        <v/>
      </c>
      <c r="AT418" s="2" t="str">
        <f t="shared" si="107"/>
        <v/>
      </c>
      <c r="AU418" s="2" t="str">
        <f t="shared" si="108"/>
        <v/>
      </c>
      <c r="AV418" s="2" t="str">
        <f t="shared" si="109"/>
        <v/>
      </c>
      <c r="AW418" s="183" t="str">
        <f t="shared" si="104"/>
        <v>http://www.aubertrain.com/shop/img-put/prod/111/2600-06-01.jpg</v>
      </c>
      <c r="AX418" s="183" t="str">
        <f t="shared" si="110"/>
        <v>MÉTRIQUES SUISSES,07</v>
      </c>
    </row>
    <row r="419" spans="1:50" s="43" customFormat="1" ht="68" customHeight="1">
      <c r="A419" s="1">
        <v>418</v>
      </c>
      <c r="B419" s="71"/>
      <c r="C419" s="293">
        <v>111</v>
      </c>
      <c r="D419" s="291" t="s">
        <v>3509</v>
      </c>
      <c r="E419" s="293"/>
      <c r="F419" s="171" t="str">
        <f t="shared" si="96"/>
        <v>11107</v>
      </c>
      <c r="G419" s="171" t="str">
        <f t="shared" si="97"/>
        <v>MÉTRIQUES SUISSES</v>
      </c>
      <c r="H419" s="171" t="str">
        <f t="shared" si="98"/>
        <v>07</v>
      </c>
      <c r="I419" s="171" t="str">
        <f t="shared" si="99"/>
        <v/>
      </c>
      <c r="J419" s="171">
        <f t="shared" si="100"/>
        <v>95</v>
      </c>
      <c r="K419" s="31">
        <f t="shared" si="101"/>
        <v>0</v>
      </c>
      <c r="L419" s="192" t="s">
        <v>3499</v>
      </c>
      <c r="M419" s="186"/>
      <c r="N419" s="186"/>
      <c r="O419" s="186"/>
      <c r="P419" s="186"/>
      <c r="Q419" s="186"/>
      <c r="R419" s="61" t="s">
        <v>588</v>
      </c>
      <c r="S419" s="21">
        <v>1</v>
      </c>
      <c r="T419" s="39" t="s">
        <v>150</v>
      </c>
      <c r="U419" s="39" t="s">
        <v>1746</v>
      </c>
      <c r="V419" s="39" t="s">
        <v>150</v>
      </c>
      <c r="W419" s="39" t="s">
        <v>1751</v>
      </c>
      <c r="X419" s="62" t="s">
        <v>611</v>
      </c>
      <c r="Y419" s="40" t="s">
        <v>1969</v>
      </c>
      <c r="Z419" s="280">
        <f t="shared" si="102"/>
        <v>33.333333333333336</v>
      </c>
      <c r="AA419" s="42">
        <v>40</v>
      </c>
      <c r="AB419" s="70"/>
      <c r="AC419" s="70"/>
      <c r="AD419" s="163"/>
      <c r="AE419" s="152"/>
      <c r="AF419" s="156"/>
      <c r="AG419" s="159">
        <v>1</v>
      </c>
      <c r="AH419" s="137"/>
      <c r="AI419" s="136">
        <v>1</v>
      </c>
      <c r="AJ419" s="136"/>
      <c r="AK419" s="136"/>
      <c r="AL419" s="140"/>
      <c r="AM419" s="144"/>
      <c r="AN419" s="144"/>
      <c r="AO419" s="144"/>
      <c r="AP419" s="144"/>
      <c r="AQ419" s="2" t="str">
        <f t="shared" si="103"/>
        <v>http://www.aubertrain.com/shop/img-put/prod/111/2600-07-01.jpg</v>
      </c>
      <c r="AR419" s="2" t="str">
        <f t="shared" si="105"/>
        <v/>
      </c>
      <c r="AS419" s="2" t="str">
        <f t="shared" si="106"/>
        <v/>
      </c>
      <c r="AT419" s="2" t="str">
        <f t="shared" si="107"/>
        <v/>
      </c>
      <c r="AU419" s="2" t="str">
        <f t="shared" si="108"/>
        <v/>
      </c>
      <c r="AV419" s="2" t="str">
        <f t="shared" si="109"/>
        <v/>
      </c>
      <c r="AW419" s="183" t="str">
        <f t="shared" si="104"/>
        <v>http://www.aubertrain.com/shop/img-put/prod/111/2600-07-01.jpg</v>
      </c>
      <c r="AX419" s="183" t="str">
        <f t="shared" si="110"/>
        <v>MÉTRIQUES SUISSES,07</v>
      </c>
    </row>
    <row r="420" spans="1:50" s="43" customFormat="1" ht="68" customHeight="1">
      <c r="A420" s="2">
        <v>419</v>
      </c>
      <c r="B420" s="71"/>
      <c r="C420" s="290">
        <v>111</v>
      </c>
      <c r="D420" s="291" t="s">
        <v>3509</v>
      </c>
      <c r="E420" s="293"/>
      <c r="F420" s="171" t="str">
        <f t="shared" si="96"/>
        <v>11107</v>
      </c>
      <c r="G420" s="171" t="str">
        <f t="shared" si="97"/>
        <v>MÉTRIQUES SUISSES</v>
      </c>
      <c r="H420" s="171" t="str">
        <f t="shared" si="98"/>
        <v>07</v>
      </c>
      <c r="I420" s="171" t="str">
        <f t="shared" si="99"/>
        <v/>
      </c>
      <c r="J420" s="171">
        <f t="shared" si="100"/>
        <v>95</v>
      </c>
      <c r="K420" s="31">
        <f t="shared" si="101"/>
        <v>0</v>
      </c>
      <c r="L420" s="192" t="s">
        <v>3499</v>
      </c>
      <c r="M420" s="186"/>
      <c r="N420" s="186"/>
      <c r="O420" s="186"/>
      <c r="P420" s="186"/>
      <c r="Q420" s="186"/>
      <c r="R420" s="61" t="s">
        <v>589</v>
      </c>
      <c r="S420" s="21">
        <v>1</v>
      </c>
      <c r="T420" s="39" t="s">
        <v>1849</v>
      </c>
      <c r="U420" s="39" t="s">
        <v>1747</v>
      </c>
      <c r="V420" s="39" t="s">
        <v>2059</v>
      </c>
      <c r="W420" s="39" t="s">
        <v>1752</v>
      </c>
      <c r="X420" s="40" t="s">
        <v>151</v>
      </c>
      <c r="Y420" s="63" t="s">
        <v>198</v>
      </c>
      <c r="Z420" s="280">
        <f t="shared" si="102"/>
        <v>25</v>
      </c>
      <c r="AA420" s="42">
        <v>30</v>
      </c>
      <c r="AB420" s="70"/>
      <c r="AC420" s="70"/>
      <c r="AD420" s="163"/>
      <c r="AE420" s="152"/>
      <c r="AF420" s="156"/>
      <c r="AG420" s="159">
        <v>1</v>
      </c>
      <c r="AH420" s="137"/>
      <c r="AI420" s="136">
        <v>1</v>
      </c>
      <c r="AJ420" s="136"/>
      <c r="AK420" s="136"/>
      <c r="AL420" s="140"/>
      <c r="AM420" s="144"/>
      <c r="AN420" s="144"/>
      <c r="AO420" s="144"/>
      <c r="AP420" s="144"/>
      <c r="AQ420" s="2" t="str">
        <f t="shared" si="103"/>
        <v>http://www.aubertrain.com/shop/img-put/prod/111/2600-08-01.jpg</v>
      </c>
      <c r="AR420" s="2" t="str">
        <f t="shared" si="105"/>
        <v/>
      </c>
      <c r="AS420" s="2" t="str">
        <f t="shared" si="106"/>
        <v/>
      </c>
      <c r="AT420" s="2" t="str">
        <f t="shared" si="107"/>
        <v/>
      </c>
      <c r="AU420" s="2" t="str">
        <f t="shared" si="108"/>
        <v/>
      </c>
      <c r="AV420" s="2" t="str">
        <f t="shared" si="109"/>
        <v/>
      </c>
      <c r="AW420" s="183" t="str">
        <f t="shared" si="104"/>
        <v>http://www.aubertrain.com/shop/img-put/prod/111/2600-08-01.jpg</v>
      </c>
      <c r="AX420" s="183" t="str">
        <f t="shared" si="110"/>
        <v>MÉTRIQUES SUISSES,07</v>
      </c>
    </row>
    <row r="421" spans="1:50" s="43" customFormat="1" ht="68" customHeight="1">
      <c r="A421" s="1">
        <v>420</v>
      </c>
      <c r="B421" s="71"/>
      <c r="C421" s="293">
        <v>111</v>
      </c>
      <c r="D421" s="291" t="s">
        <v>3509</v>
      </c>
      <c r="E421" s="293"/>
      <c r="F421" s="171" t="str">
        <f t="shared" si="96"/>
        <v>11107</v>
      </c>
      <c r="G421" s="171" t="str">
        <f t="shared" si="97"/>
        <v>MÉTRIQUES SUISSES</v>
      </c>
      <c r="H421" s="171" t="str">
        <f t="shared" si="98"/>
        <v>07</v>
      </c>
      <c r="I421" s="171" t="str">
        <f t="shared" si="99"/>
        <v/>
      </c>
      <c r="J421" s="171">
        <f t="shared" si="100"/>
        <v>95</v>
      </c>
      <c r="K421" s="31">
        <f t="shared" si="101"/>
        <v>0</v>
      </c>
      <c r="L421" s="192" t="s">
        <v>3499</v>
      </c>
      <c r="M421" s="186"/>
      <c r="N421" s="186"/>
      <c r="O421" s="186"/>
      <c r="P421" s="186"/>
      <c r="Q421" s="186"/>
      <c r="R421" s="61" t="s">
        <v>590</v>
      </c>
      <c r="S421" s="21">
        <v>1</v>
      </c>
      <c r="T421" s="39" t="s">
        <v>1850</v>
      </c>
      <c r="U421" s="39" t="s">
        <v>1748</v>
      </c>
      <c r="V421" s="39" t="s">
        <v>2060</v>
      </c>
      <c r="W421" s="39" t="s">
        <v>1753</v>
      </c>
      <c r="X421" s="40" t="s">
        <v>152</v>
      </c>
      <c r="Y421" s="63" t="s">
        <v>199</v>
      </c>
      <c r="Z421" s="280">
        <f t="shared" si="102"/>
        <v>18.333333333333336</v>
      </c>
      <c r="AA421" s="42">
        <v>22</v>
      </c>
      <c r="AB421" s="70"/>
      <c r="AC421" s="70"/>
      <c r="AD421" s="163"/>
      <c r="AE421" s="152"/>
      <c r="AF421" s="156"/>
      <c r="AG421" s="159">
        <v>1</v>
      </c>
      <c r="AH421" s="137"/>
      <c r="AI421" s="136">
        <v>1</v>
      </c>
      <c r="AJ421" s="136"/>
      <c r="AK421" s="136"/>
      <c r="AL421" s="140"/>
      <c r="AM421" s="144"/>
      <c r="AN421" s="144"/>
      <c r="AO421" s="144"/>
      <c r="AP421" s="144"/>
      <c r="AQ421" s="2" t="str">
        <f t="shared" si="103"/>
        <v>http://www.aubertrain.com/shop/img-put/prod/111/2600-09-01.jpg</v>
      </c>
      <c r="AR421" s="2" t="str">
        <f t="shared" si="105"/>
        <v/>
      </c>
      <c r="AS421" s="2" t="str">
        <f t="shared" si="106"/>
        <v/>
      </c>
      <c r="AT421" s="2" t="str">
        <f t="shared" si="107"/>
        <v/>
      </c>
      <c r="AU421" s="2" t="str">
        <f t="shared" si="108"/>
        <v/>
      </c>
      <c r="AV421" s="2" t="str">
        <f t="shared" si="109"/>
        <v/>
      </c>
      <c r="AW421" s="183" t="str">
        <f t="shared" si="104"/>
        <v>http://www.aubertrain.com/shop/img-put/prod/111/2600-09-01.jpg</v>
      </c>
      <c r="AX421" s="183" t="str">
        <f t="shared" si="110"/>
        <v>MÉTRIQUES SUISSES,07</v>
      </c>
    </row>
    <row r="422" spans="1:50" s="43" customFormat="1" ht="68" customHeight="1">
      <c r="A422" s="2">
        <v>421</v>
      </c>
      <c r="B422" s="71"/>
      <c r="C422" s="290">
        <v>111</v>
      </c>
      <c r="D422" s="291" t="s">
        <v>3509</v>
      </c>
      <c r="E422" s="293"/>
      <c r="F422" s="171" t="str">
        <f t="shared" si="96"/>
        <v>11107</v>
      </c>
      <c r="G422" s="171" t="str">
        <f t="shared" si="97"/>
        <v>MÉTRIQUES SUISSES</v>
      </c>
      <c r="H422" s="171" t="str">
        <f t="shared" si="98"/>
        <v>07</v>
      </c>
      <c r="I422" s="171" t="str">
        <f t="shared" si="99"/>
        <v/>
      </c>
      <c r="J422" s="171">
        <f t="shared" si="100"/>
        <v>95</v>
      </c>
      <c r="K422" s="31">
        <f t="shared" si="101"/>
        <v>0</v>
      </c>
      <c r="L422" s="192" t="s">
        <v>3499</v>
      </c>
      <c r="M422" s="186"/>
      <c r="N422" s="186"/>
      <c r="O422" s="186"/>
      <c r="P422" s="186"/>
      <c r="Q422" s="186"/>
      <c r="R422" s="61" t="s">
        <v>674</v>
      </c>
      <c r="S422" s="21">
        <v>1</v>
      </c>
      <c r="T422" s="39" t="s">
        <v>1851</v>
      </c>
      <c r="U422" s="39" t="s">
        <v>1749</v>
      </c>
      <c r="V422" s="39" t="s">
        <v>2061</v>
      </c>
      <c r="W422" s="39" t="s">
        <v>1754</v>
      </c>
      <c r="X422" s="40" t="s">
        <v>153</v>
      </c>
      <c r="Y422" s="63" t="s">
        <v>200</v>
      </c>
      <c r="Z422" s="280">
        <f t="shared" si="102"/>
        <v>15</v>
      </c>
      <c r="AA422" s="42">
        <v>18</v>
      </c>
      <c r="AB422" s="70"/>
      <c r="AC422" s="70"/>
      <c r="AD422" s="163"/>
      <c r="AE422" s="152"/>
      <c r="AF422" s="156"/>
      <c r="AG422" s="159">
        <v>1</v>
      </c>
      <c r="AH422" s="137"/>
      <c r="AI422" s="136">
        <v>1</v>
      </c>
      <c r="AJ422" s="136"/>
      <c r="AK422" s="136"/>
      <c r="AL422" s="140"/>
      <c r="AM422" s="144"/>
      <c r="AN422" s="144"/>
      <c r="AO422" s="144"/>
      <c r="AP422" s="144"/>
      <c r="AQ422" s="2" t="str">
        <f t="shared" si="103"/>
        <v>http://www.aubertrain.com/shop/img-put/prod/111/2600-10-01.jpg</v>
      </c>
      <c r="AR422" s="2" t="str">
        <f t="shared" si="105"/>
        <v/>
      </c>
      <c r="AS422" s="2" t="str">
        <f t="shared" si="106"/>
        <v/>
      </c>
      <c r="AT422" s="2" t="str">
        <f t="shared" si="107"/>
        <v/>
      </c>
      <c r="AU422" s="2" t="str">
        <f t="shared" si="108"/>
        <v/>
      </c>
      <c r="AV422" s="2" t="str">
        <f t="shared" si="109"/>
        <v/>
      </c>
      <c r="AW422" s="183" t="str">
        <f t="shared" si="104"/>
        <v>http://www.aubertrain.com/shop/img-put/prod/111/2600-10-01.jpg</v>
      </c>
      <c r="AX422" s="183" t="str">
        <f t="shared" si="110"/>
        <v>MÉTRIQUES SUISSES,07</v>
      </c>
    </row>
    <row r="423" spans="1:50" s="43" customFormat="1" ht="68" customHeight="1">
      <c r="A423" s="1">
        <v>422</v>
      </c>
      <c r="B423" s="61">
        <v>2800</v>
      </c>
      <c r="C423" s="290">
        <v>111</v>
      </c>
      <c r="D423" s="289" t="s">
        <v>3536</v>
      </c>
      <c r="E423" s="290"/>
      <c r="F423" s="171" t="str">
        <f t="shared" si="96"/>
        <v>11108</v>
      </c>
      <c r="G423" s="171" t="str">
        <f t="shared" si="97"/>
        <v>MÉTRIQUES SUISSES</v>
      </c>
      <c r="H423" s="171" t="str">
        <f t="shared" si="98"/>
        <v>08</v>
      </c>
      <c r="I423" s="171" t="str">
        <f t="shared" si="99"/>
        <v/>
      </c>
      <c r="J423" s="171">
        <f t="shared" si="100"/>
        <v>96</v>
      </c>
      <c r="K423" s="31">
        <f t="shared" si="101"/>
        <v>0</v>
      </c>
      <c r="L423" s="192" t="s">
        <v>3499</v>
      </c>
      <c r="M423" s="192" t="s">
        <v>3510</v>
      </c>
      <c r="N423" s="186"/>
      <c r="O423" s="186"/>
      <c r="P423" s="186"/>
      <c r="Q423" s="186"/>
      <c r="R423" s="61" t="s">
        <v>2747</v>
      </c>
      <c r="S423" s="21">
        <v>1</v>
      </c>
      <c r="T423" s="39" t="s">
        <v>3122</v>
      </c>
      <c r="U423" s="39" t="s">
        <v>2809</v>
      </c>
      <c r="V423" s="39" t="s">
        <v>2749</v>
      </c>
      <c r="W423" s="69" t="s">
        <v>2810</v>
      </c>
      <c r="X423" s="40" t="s">
        <v>2748</v>
      </c>
      <c r="Y423" s="40" t="s">
        <v>2811</v>
      </c>
      <c r="Z423" s="280">
        <f t="shared" si="102"/>
        <v>37.5</v>
      </c>
      <c r="AA423" s="42">
        <v>45</v>
      </c>
      <c r="AB423" s="70">
        <v>4</v>
      </c>
      <c r="AC423" s="70"/>
      <c r="AD423" s="163">
        <v>8</v>
      </c>
      <c r="AE423" s="152"/>
      <c r="AF423" s="156"/>
      <c r="AG423" s="159">
        <v>1</v>
      </c>
      <c r="AH423" s="137"/>
      <c r="AI423" s="136"/>
      <c r="AJ423" s="136">
        <v>1</v>
      </c>
      <c r="AK423" s="115"/>
      <c r="AL423" s="140"/>
      <c r="AM423" s="144"/>
      <c r="AN423" s="144"/>
      <c r="AO423" s="136">
        <v>1</v>
      </c>
      <c r="AP423" s="144"/>
      <c r="AQ423" s="2" t="str">
        <f t="shared" si="103"/>
        <v>http://www.aubertrain.com/shop/img-put/prod/111/2800-01-01.jpg</v>
      </c>
      <c r="AR423" s="2" t="str">
        <f t="shared" si="105"/>
        <v>,http://www.aubertrain.com/shop/img-put/prod/111/2800-01-02.jpg</v>
      </c>
      <c r="AS423" s="2" t="str">
        <f t="shared" si="106"/>
        <v/>
      </c>
      <c r="AT423" s="2" t="str">
        <f t="shared" si="107"/>
        <v/>
      </c>
      <c r="AU423" s="2" t="str">
        <f t="shared" si="108"/>
        <v/>
      </c>
      <c r="AV423" s="2" t="str">
        <f t="shared" si="109"/>
        <v/>
      </c>
      <c r="AW423" s="183" t="str">
        <f t="shared" si="104"/>
        <v>http://www.aubertrain.com/shop/img-put/prod/111/2800-01-01.jpg,http://www.aubertrain.com/shop/img-put/prod/111/2800-01-02.jpg</v>
      </c>
      <c r="AX423" s="183" t="str">
        <f t="shared" si="110"/>
        <v>MÉTRIQUES SUISSES,08</v>
      </c>
    </row>
    <row r="424" spans="1:50" s="43" customFormat="1" ht="68" customHeight="1">
      <c r="A424" s="2">
        <v>423</v>
      </c>
      <c r="B424" s="61"/>
      <c r="C424" s="290">
        <v>111</v>
      </c>
      <c r="D424" s="289" t="s">
        <v>3536</v>
      </c>
      <c r="E424" s="290"/>
      <c r="F424" s="171" t="str">
        <f t="shared" si="96"/>
        <v>11108</v>
      </c>
      <c r="G424" s="171" t="str">
        <f t="shared" si="97"/>
        <v>MÉTRIQUES SUISSES</v>
      </c>
      <c r="H424" s="171" t="str">
        <f t="shared" si="98"/>
        <v>08</v>
      </c>
      <c r="I424" s="171" t="str">
        <f t="shared" si="99"/>
        <v/>
      </c>
      <c r="J424" s="171">
        <f t="shared" si="100"/>
        <v>96</v>
      </c>
      <c r="K424" s="31">
        <f t="shared" si="101"/>
        <v>0</v>
      </c>
      <c r="L424" s="192" t="s">
        <v>3499</v>
      </c>
      <c r="M424" s="186"/>
      <c r="N424" s="186"/>
      <c r="O424" s="186"/>
      <c r="P424" s="186"/>
      <c r="Q424" s="186"/>
      <c r="R424" s="61" t="s">
        <v>3057</v>
      </c>
      <c r="S424" s="21">
        <v>1</v>
      </c>
      <c r="T424" s="39" t="s">
        <v>3253</v>
      </c>
      <c r="U424" s="39" t="s">
        <v>3251</v>
      </c>
      <c r="V424" s="39" t="s">
        <v>3257</v>
      </c>
      <c r="W424" s="39" t="s">
        <v>3255</v>
      </c>
      <c r="X424" s="40" t="s">
        <v>3123</v>
      </c>
      <c r="Y424" s="40" t="s">
        <v>3126</v>
      </c>
      <c r="Z424" s="280">
        <f t="shared" si="102"/>
        <v>20.833333333333336</v>
      </c>
      <c r="AA424" s="42">
        <v>25</v>
      </c>
      <c r="AB424" s="70">
        <v>4</v>
      </c>
      <c r="AC424" s="70"/>
      <c r="AD424" s="163">
        <v>8</v>
      </c>
      <c r="AE424" s="152"/>
      <c r="AF424" s="156"/>
      <c r="AG424" s="159">
        <v>1</v>
      </c>
      <c r="AH424" s="137"/>
      <c r="AI424" s="136"/>
      <c r="AJ424" s="136">
        <v>1</v>
      </c>
      <c r="AK424" s="115"/>
      <c r="AL424" s="140"/>
      <c r="AM424" s="144"/>
      <c r="AN424" s="144"/>
      <c r="AO424" s="136">
        <v>1</v>
      </c>
      <c r="AP424" s="144"/>
      <c r="AQ424" s="2" t="str">
        <f t="shared" si="103"/>
        <v>http://www.aubertrain.com/shop/img-put/prod/111/2800-02-01.jpg</v>
      </c>
      <c r="AR424" s="2" t="str">
        <f t="shared" si="105"/>
        <v/>
      </c>
      <c r="AS424" s="2" t="str">
        <f t="shared" si="106"/>
        <v/>
      </c>
      <c r="AT424" s="2" t="str">
        <f t="shared" si="107"/>
        <v/>
      </c>
      <c r="AU424" s="2" t="str">
        <f t="shared" si="108"/>
        <v/>
      </c>
      <c r="AV424" s="2" t="str">
        <f t="shared" si="109"/>
        <v/>
      </c>
      <c r="AW424" s="183" t="str">
        <f t="shared" si="104"/>
        <v>http://www.aubertrain.com/shop/img-put/prod/111/2800-02-01.jpg</v>
      </c>
      <c r="AX424" s="183" t="str">
        <f t="shared" si="110"/>
        <v>MÉTRIQUES SUISSES,08</v>
      </c>
    </row>
    <row r="425" spans="1:50" s="43" customFormat="1" ht="68" customHeight="1">
      <c r="A425" s="1">
        <v>424</v>
      </c>
      <c r="B425" s="61"/>
      <c r="C425" s="290">
        <v>111</v>
      </c>
      <c r="D425" s="289" t="s">
        <v>3536</v>
      </c>
      <c r="E425" s="290"/>
      <c r="F425" s="171" t="str">
        <f t="shared" si="96"/>
        <v>11108</v>
      </c>
      <c r="G425" s="171" t="str">
        <f t="shared" si="97"/>
        <v>MÉTRIQUES SUISSES</v>
      </c>
      <c r="H425" s="171" t="str">
        <f t="shared" si="98"/>
        <v>08</v>
      </c>
      <c r="I425" s="171" t="str">
        <f t="shared" si="99"/>
        <v/>
      </c>
      <c r="J425" s="171">
        <f t="shared" si="100"/>
        <v>96</v>
      </c>
      <c r="K425" s="31">
        <f t="shared" si="101"/>
        <v>0</v>
      </c>
      <c r="L425" s="192" t="s">
        <v>3499</v>
      </c>
      <c r="M425" s="186"/>
      <c r="N425" s="186"/>
      <c r="O425" s="186"/>
      <c r="P425" s="186"/>
      <c r="Q425" s="186"/>
      <c r="R425" s="61" t="s">
        <v>3058</v>
      </c>
      <c r="S425" s="21">
        <v>1</v>
      </c>
      <c r="T425" s="39" t="s">
        <v>3254</v>
      </c>
      <c r="U425" s="39" t="s">
        <v>3252</v>
      </c>
      <c r="V425" s="39" t="s">
        <v>3258</v>
      </c>
      <c r="W425" s="39" t="s">
        <v>3256</v>
      </c>
      <c r="X425" s="40" t="s">
        <v>3124</v>
      </c>
      <c r="Y425" s="40" t="s">
        <v>3125</v>
      </c>
      <c r="Z425" s="280">
        <f t="shared" si="102"/>
        <v>20.833333333333336</v>
      </c>
      <c r="AA425" s="42">
        <v>25</v>
      </c>
      <c r="AB425" s="70">
        <v>4</v>
      </c>
      <c r="AC425" s="70"/>
      <c r="AD425" s="163">
        <v>8</v>
      </c>
      <c r="AE425" s="152"/>
      <c r="AF425" s="156"/>
      <c r="AG425" s="159">
        <v>1</v>
      </c>
      <c r="AH425" s="137"/>
      <c r="AI425" s="136"/>
      <c r="AJ425" s="136">
        <v>1</v>
      </c>
      <c r="AK425" s="115"/>
      <c r="AL425" s="140"/>
      <c r="AM425" s="144"/>
      <c r="AN425" s="144"/>
      <c r="AO425" s="136">
        <v>1</v>
      </c>
      <c r="AP425" s="144"/>
      <c r="AQ425" s="2" t="str">
        <f t="shared" si="103"/>
        <v>http://www.aubertrain.com/shop/img-put/prod/111/2800-03-01.jpg</v>
      </c>
      <c r="AR425" s="2" t="str">
        <f t="shared" si="105"/>
        <v/>
      </c>
      <c r="AS425" s="2" t="str">
        <f t="shared" si="106"/>
        <v/>
      </c>
      <c r="AT425" s="2" t="str">
        <f t="shared" si="107"/>
        <v/>
      </c>
      <c r="AU425" s="2" t="str">
        <f t="shared" si="108"/>
        <v/>
      </c>
      <c r="AV425" s="2" t="str">
        <f t="shared" si="109"/>
        <v/>
      </c>
      <c r="AW425" s="183" t="str">
        <f t="shared" si="104"/>
        <v>http://www.aubertrain.com/shop/img-put/prod/111/2800-03-01.jpg</v>
      </c>
      <c r="AX425" s="183" t="str">
        <f t="shared" si="110"/>
        <v>MÉTRIQUES SUISSES,08</v>
      </c>
    </row>
    <row r="426" spans="1:50" s="43" customFormat="1" ht="68" customHeight="1">
      <c r="A426" s="2">
        <v>425</v>
      </c>
      <c r="B426" s="64">
        <v>3100</v>
      </c>
      <c r="C426" s="290">
        <v>114</v>
      </c>
      <c r="D426" s="289" t="s">
        <v>3499</v>
      </c>
      <c r="E426" s="290"/>
      <c r="F426" s="171" t="str">
        <f t="shared" si="96"/>
        <v>11401</v>
      </c>
      <c r="G426" s="171" t="str">
        <f t="shared" si="97"/>
        <v>MODULES QUALITÉ MUSÉE</v>
      </c>
      <c r="H426" s="171" t="str">
        <f t="shared" si="98"/>
        <v>01</v>
      </c>
      <c r="I426" s="171" t="str">
        <f t="shared" si="99"/>
        <v/>
      </c>
      <c r="J426" s="171">
        <f t="shared" si="100"/>
        <v>114</v>
      </c>
      <c r="K426" s="31">
        <f t="shared" si="101"/>
        <v>0</v>
      </c>
      <c r="L426" s="192" t="s">
        <v>3499</v>
      </c>
      <c r="M426" s="192" t="s">
        <v>3510</v>
      </c>
      <c r="N426" s="192" t="s">
        <v>3500</v>
      </c>
      <c r="O426" s="192" t="s">
        <v>3501</v>
      </c>
      <c r="P426" s="188"/>
      <c r="Q426" s="188"/>
      <c r="R426" s="64" t="s">
        <v>543</v>
      </c>
      <c r="S426" s="21">
        <v>1</v>
      </c>
      <c r="T426" s="16" t="s">
        <v>325</v>
      </c>
      <c r="U426" s="16" t="s">
        <v>1086</v>
      </c>
      <c r="V426" s="16" t="s">
        <v>1087</v>
      </c>
      <c r="W426" s="16" t="s">
        <v>2001</v>
      </c>
      <c r="X426" s="11" t="s">
        <v>327</v>
      </c>
      <c r="Y426" s="11" t="s">
        <v>1970</v>
      </c>
      <c r="Z426" s="280">
        <f t="shared" si="102"/>
        <v>4583.3333333333339</v>
      </c>
      <c r="AA426" s="12">
        <v>5500</v>
      </c>
      <c r="AB426" s="145"/>
      <c r="AC426" s="145"/>
      <c r="AD426" s="127">
        <v>1</v>
      </c>
      <c r="AE426" s="152">
        <v>1</v>
      </c>
      <c r="AF426" s="156"/>
      <c r="AG426" s="159"/>
      <c r="AH426" s="137"/>
      <c r="AI426" s="136">
        <v>1</v>
      </c>
      <c r="AJ426" s="136"/>
      <c r="AK426" s="136">
        <v>1</v>
      </c>
      <c r="AL426" s="140"/>
      <c r="AM426" s="144"/>
      <c r="AN426" s="144"/>
      <c r="AO426" s="144"/>
      <c r="AP426" s="144"/>
      <c r="AQ426" s="2" t="str">
        <f t="shared" si="103"/>
        <v>http://www.aubertrain.com/shop/img-put/prod/114/3100-01-01.jpg</v>
      </c>
      <c r="AR426" s="2" t="str">
        <f t="shared" si="105"/>
        <v>,http://www.aubertrain.com/shop/img-put/prod/114/3100-01-02.jpg</v>
      </c>
      <c r="AS426" s="2" t="str">
        <f t="shared" si="106"/>
        <v>,http://www.aubertrain.com/shop/img-put/prod/114/3100-01-03.jpg</v>
      </c>
      <c r="AT426" s="2" t="str">
        <f t="shared" si="107"/>
        <v>,http://www.aubertrain.com/shop/img-put/prod/114/3100-01-04.jpg</v>
      </c>
      <c r="AU426" s="2" t="str">
        <f t="shared" si="108"/>
        <v/>
      </c>
      <c r="AV426" s="2" t="str">
        <f t="shared" si="109"/>
        <v/>
      </c>
      <c r="AW426" s="183" t="str">
        <f t="shared" si="104"/>
        <v>http://www.aubertrain.com/shop/img-put/prod/114/3100-01-01.jpg,http://www.aubertrain.com/shop/img-put/prod/114/3100-01-02.jpg,http://www.aubertrain.com/shop/img-put/prod/114/3100-01-03.jpg,http://www.aubertrain.com/shop/img-put/prod/114/3100-01-04.jpg</v>
      </c>
      <c r="AX426" s="183" t="str">
        <f t="shared" si="110"/>
        <v>MODULES QUALITÉ MUSÉE,01</v>
      </c>
    </row>
    <row r="427" spans="1:50" s="43" customFormat="1" ht="68" customHeight="1">
      <c r="A427" s="1">
        <v>426</v>
      </c>
      <c r="B427" s="64"/>
      <c r="C427" s="290">
        <v>114</v>
      </c>
      <c r="D427" s="289" t="s">
        <v>3499</v>
      </c>
      <c r="E427" s="290"/>
      <c r="F427" s="171" t="str">
        <f t="shared" si="96"/>
        <v>11401</v>
      </c>
      <c r="G427" s="171" t="str">
        <f t="shared" si="97"/>
        <v>MODULES QUALITÉ MUSÉE</v>
      </c>
      <c r="H427" s="171" t="str">
        <f t="shared" si="98"/>
        <v>01</v>
      </c>
      <c r="I427" s="171" t="str">
        <f t="shared" si="99"/>
        <v/>
      </c>
      <c r="J427" s="171">
        <f t="shared" si="100"/>
        <v>114</v>
      </c>
      <c r="K427" s="31">
        <f t="shared" si="101"/>
        <v>0</v>
      </c>
      <c r="L427" s="192" t="s">
        <v>3499</v>
      </c>
      <c r="M427" s="192" t="s">
        <v>3510</v>
      </c>
      <c r="N427" s="192" t="s">
        <v>3500</v>
      </c>
      <c r="O427" s="192" t="s">
        <v>3501</v>
      </c>
      <c r="P427" s="192" t="s">
        <v>3502</v>
      </c>
      <c r="Q427" s="192" t="s">
        <v>3503</v>
      </c>
      <c r="R427" s="64" t="s">
        <v>544</v>
      </c>
      <c r="S427" s="21">
        <v>1</v>
      </c>
      <c r="T427" s="16" t="s">
        <v>3074</v>
      </c>
      <c r="U427" s="16" t="s">
        <v>2021</v>
      </c>
      <c r="V427" s="16" t="s">
        <v>1088</v>
      </c>
      <c r="W427" s="16" t="s">
        <v>1089</v>
      </c>
      <c r="X427" s="11" t="s">
        <v>1832</v>
      </c>
      <c r="Y427" s="11" t="s">
        <v>1971</v>
      </c>
      <c r="Z427" s="280">
        <f t="shared" si="102"/>
        <v>5666.666666666667</v>
      </c>
      <c r="AA427" s="12">
        <v>6800</v>
      </c>
      <c r="AB427" s="145"/>
      <c r="AC427" s="145"/>
      <c r="AD427" s="127">
        <v>1</v>
      </c>
      <c r="AE427" s="152">
        <v>1</v>
      </c>
      <c r="AF427" s="156"/>
      <c r="AG427" s="159"/>
      <c r="AH427" s="137"/>
      <c r="AI427" s="136">
        <v>1</v>
      </c>
      <c r="AJ427" s="136"/>
      <c r="AK427" s="136">
        <v>1</v>
      </c>
      <c r="AL427" s="140"/>
      <c r="AM427" s="144"/>
      <c r="AN427" s="144"/>
      <c r="AO427" s="144"/>
      <c r="AP427" s="144"/>
      <c r="AQ427" s="2" t="str">
        <f t="shared" si="103"/>
        <v>http://www.aubertrain.com/shop/img-put/prod/114/3100-02-01.jpg</v>
      </c>
      <c r="AR427" s="2" t="str">
        <f t="shared" si="105"/>
        <v>,http://www.aubertrain.com/shop/img-put/prod/114/3100-02-02.jpg</v>
      </c>
      <c r="AS427" s="2" t="str">
        <f t="shared" si="106"/>
        <v>,http://www.aubertrain.com/shop/img-put/prod/114/3100-02-03.jpg</v>
      </c>
      <c r="AT427" s="2" t="str">
        <f t="shared" si="107"/>
        <v>,http://www.aubertrain.com/shop/img-put/prod/114/3100-02-04.jpg</v>
      </c>
      <c r="AU427" s="2" t="str">
        <f t="shared" si="108"/>
        <v>,http://www.aubertrain.com/shop/img-put/prod/114/3100-02-05.jpg</v>
      </c>
      <c r="AV427" s="2" t="str">
        <f t="shared" si="109"/>
        <v>,http://www.aubertrain.com/shop/img-put/prod/114/3100-02-06.jpg</v>
      </c>
      <c r="AW427" s="183" t="str">
        <f t="shared" si="104"/>
        <v>http://www.aubertrain.com/shop/img-put/prod/114/3100-02-01.jpg,http://www.aubertrain.com/shop/img-put/prod/114/3100-02-02.jpg,http://www.aubertrain.com/shop/img-put/prod/114/3100-02-03.jpg,http://www.aubertrain.com/shop/img-put/prod/114/3100-02-04.jpg,http://www.aubertrain.com/shop/img-put/prod/114/3100-02-05.jpg,http://www.aubertrain.com/shop/img-put/prod/114/3100-02-06.jpg</v>
      </c>
      <c r="AX427" s="183" t="str">
        <f t="shared" si="110"/>
        <v>MODULES QUALITÉ MUSÉE,01</v>
      </c>
    </row>
    <row r="428" spans="1:50" s="43" customFormat="1" ht="68" customHeight="1">
      <c r="A428" s="2">
        <v>427</v>
      </c>
      <c r="B428" s="64">
        <v>3200</v>
      </c>
      <c r="C428" s="285">
        <v>114</v>
      </c>
      <c r="D428" s="284" t="s">
        <v>3510</v>
      </c>
      <c r="E428" s="285"/>
      <c r="F428" s="171" t="str">
        <f t="shared" si="96"/>
        <v>11402</v>
      </c>
      <c r="G428" s="171" t="str">
        <f t="shared" si="97"/>
        <v>MODULES QUALITÉ MUSÉE</v>
      </c>
      <c r="H428" s="171" t="str">
        <f t="shared" si="98"/>
        <v>02</v>
      </c>
      <c r="I428" s="171" t="str">
        <f t="shared" si="99"/>
        <v/>
      </c>
      <c r="J428" s="171">
        <f t="shared" si="100"/>
        <v>115</v>
      </c>
      <c r="K428" s="31">
        <f t="shared" si="101"/>
        <v>0</v>
      </c>
      <c r="L428" s="192" t="s">
        <v>3499</v>
      </c>
      <c r="M428" s="192" t="s">
        <v>3510</v>
      </c>
      <c r="N428" s="192" t="s">
        <v>3500</v>
      </c>
      <c r="O428" s="188"/>
      <c r="P428" s="188"/>
      <c r="Q428" s="188"/>
      <c r="R428" s="64" t="s">
        <v>545</v>
      </c>
      <c r="S428" s="21">
        <v>1</v>
      </c>
      <c r="T428" s="20" t="s">
        <v>254</v>
      </c>
      <c r="U428" s="20" t="s">
        <v>1090</v>
      </c>
      <c r="V428" s="20" t="s">
        <v>1092</v>
      </c>
      <c r="W428" s="20" t="s">
        <v>1091</v>
      </c>
      <c r="X428" s="11" t="s">
        <v>253</v>
      </c>
      <c r="Y428" s="11" t="s">
        <v>1972</v>
      </c>
      <c r="Z428" s="280">
        <f t="shared" si="102"/>
        <v>208.33333333333334</v>
      </c>
      <c r="AA428" s="12">
        <v>250</v>
      </c>
      <c r="AB428" s="145"/>
      <c r="AC428" s="145"/>
      <c r="AD428" s="127">
        <v>1</v>
      </c>
      <c r="AE428" s="152">
        <v>1</v>
      </c>
      <c r="AF428" s="156"/>
      <c r="AG428" s="159"/>
      <c r="AH428" s="137"/>
      <c r="AI428" s="136">
        <v>1</v>
      </c>
      <c r="AJ428" s="136"/>
      <c r="AK428" s="136">
        <v>1</v>
      </c>
      <c r="AL428" s="140"/>
      <c r="AM428" s="144"/>
      <c r="AN428" s="144"/>
      <c r="AO428" s="144"/>
      <c r="AP428" s="144"/>
      <c r="AQ428" s="2" t="str">
        <f t="shared" si="103"/>
        <v>http://www.aubertrain.com/shop/img-put/prod/114/3200-01-01.jpg</v>
      </c>
      <c r="AR428" s="2" t="str">
        <f t="shared" si="105"/>
        <v>,http://www.aubertrain.com/shop/img-put/prod/114/3200-01-02.jpg</v>
      </c>
      <c r="AS428" s="2" t="str">
        <f t="shared" si="106"/>
        <v>,http://www.aubertrain.com/shop/img-put/prod/114/3200-01-03.jpg</v>
      </c>
      <c r="AT428" s="2" t="str">
        <f t="shared" si="107"/>
        <v/>
      </c>
      <c r="AU428" s="2" t="str">
        <f t="shared" si="108"/>
        <v/>
      </c>
      <c r="AV428" s="2" t="str">
        <f t="shared" si="109"/>
        <v/>
      </c>
      <c r="AW428" s="183" t="str">
        <f t="shared" si="104"/>
        <v>http://www.aubertrain.com/shop/img-put/prod/114/3200-01-01.jpg,http://www.aubertrain.com/shop/img-put/prod/114/3200-01-02.jpg,http://www.aubertrain.com/shop/img-put/prod/114/3200-01-03.jpg</v>
      </c>
      <c r="AX428" s="183" t="str">
        <f t="shared" si="110"/>
        <v>MODULES QUALITÉ MUSÉE,02</v>
      </c>
    </row>
    <row r="429" spans="1:50" s="43" customFormat="1" ht="68" customHeight="1">
      <c r="A429" s="1">
        <v>428</v>
      </c>
      <c r="B429" s="65" t="s">
        <v>612</v>
      </c>
      <c r="C429" s="290">
        <v>112</v>
      </c>
      <c r="D429" s="282" t="s">
        <v>3499</v>
      </c>
      <c r="E429" s="283"/>
      <c r="F429" s="171" t="str">
        <f t="shared" si="96"/>
        <v>11201</v>
      </c>
      <c r="G429" s="171" t="str">
        <f t="shared" si="97"/>
        <v>PLAQUES CONSTRUCTEURS</v>
      </c>
      <c r="H429" s="171" t="str">
        <f t="shared" si="98"/>
        <v>01</v>
      </c>
      <c r="I429" s="171" t="str">
        <f t="shared" si="99"/>
        <v/>
      </c>
      <c r="J429" s="171">
        <f t="shared" si="100"/>
        <v>98</v>
      </c>
      <c r="K429" s="31">
        <f t="shared" si="101"/>
        <v>0</v>
      </c>
      <c r="L429" s="192" t="s">
        <v>3499</v>
      </c>
      <c r="M429" s="192" t="s">
        <v>3510</v>
      </c>
      <c r="N429" s="200"/>
      <c r="O429" s="200"/>
      <c r="P429" s="200"/>
      <c r="Q429" s="200"/>
      <c r="R429" s="66" t="s">
        <v>653</v>
      </c>
      <c r="S429" s="21">
        <v>1</v>
      </c>
      <c r="T429" s="22" t="s">
        <v>1013</v>
      </c>
      <c r="U429" s="22" t="s">
        <v>624</v>
      </c>
      <c r="V429" s="22" t="s">
        <v>1151</v>
      </c>
      <c r="W429" s="22" t="s">
        <v>624</v>
      </c>
      <c r="X429" s="23" t="s">
        <v>2277</v>
      </c>
      <c r="Y429" s="23" t="s">
        <v>2278</v>
      </c>
      <c r="Z429" s="280">
        <f t="shared" si="102"/>
        <v>15</v>
      </c>
      <c r="AA429" s="42">
        <v>18</v>
      </c>
      <c r="AB429" s="70"/>
      <c r="AC429" s="70"/>
      <c r="AD429" s="134">
        <v>2</v>
      </c>
      <c r="AE429" s="152"/>
      <c r="AF429" s="156">
        <v>1</v>
      </c>
      <c r="AG429" s="159"/>
      <c r="AH429" s="137"/>
      <c r="AI429" s="136"/>
      <c r="AJ429" s="136"/>
      <c r="AK429" s="136">
        <v>1</v>
      </c>
      <c r="AL429" s="140"/>
      <c r="AM429" s="144"/>
      <c r="AN429" s="144"/>
      <c r="AO429" s="144"/>
      <c r="AP429" s="144"/>
      <c r="AQ429" s="2" t="str">
        <f t="shared" si="103"/>
        <v>http://www.aubertrain.com/shop/img-put/prod/112/﻿4001-01-01.jpg</v>
      </c>
      <c r="AR429" s="2" t="str">
        <f t="shared" si="105"/>
        <v>,http://www.aubertrain.com/shop/img-put/prod/112/﻿4001-01-02.jpg</v>
      </c>
      <c r="AS429" s="2" t="str">
        <f t="shared" si="106"/>
        <v/>
      </c>
      <c r="AT429" s="2" t="str">
        <f t="shared" si="107"/>
        <v/>
      </c>
      <c r="AU429" s="2" t="str">
        <f t="shared" si="108"/>
        <v/>
      </c>
      <c r="AV429" s="2" t="str">
        <f t="shared" si="109"/>
        <v/>
      </c>
      <c r="AW429" s="183" t="str">
        <f t="shared" si="104"/>
        <v>http://www.aubertrain.com/shop/img-put/prod/112/﻿4001-01-01.jpg,http://www.aubertrain.com/shop/img-put/prod/112/﻿4001-01-02.jpg</v>
      </c>
      <c r="AX429" s="183" t="str">
        <f t="shared" si="110"/>
        <v>PLAQUES CONSTRUCTEURS,01</v>
      </c>
    </row>
    <row r="430" spans="1:50" s="43" customFormat="1" ht="68" customHeight="1">
      <c r="A430" s="2">
        <v>429</v>
      </c>
      <c r="B430" s="73"/>
      <c r="C430" s="290">
        <v>112</v>
      </c>
      <c r="D430" s="282" t="s">
        <v>3499</v>
      </c>
      <c r="E430" s="283"/>
      <c r="F430" s="171" t="str">
        <f t="shared" si="96"/>
        <v>11201</v>
      </c>
      <c r="G430" s="171" t="str">
        <f t="shared" si="97"/>
        <v>PLAQUES CONSTRUCTEURS</v>
      </c>
      <c r="H430" s="171" t="str">
        <f t="shared" si="98"/>
        <v>01</v>
      </c>
      <c r="I430" s="171" t="str">
        <f t="shared" si="99"/>
        <v/>
      </c>
      <c r="J430" s="171">
        <f t="shared" si="100"/>
        <v>98</v>
      </c>
      <c r="K430" s="31">
        <f t="shared" si="101"/>
        <v>0</v>
      </c>
      <c r="L430" s="192" t="s">
        <v>3499</v>
      </c>
      <c r="M430" s="192"/>
      <c r="N430" s="201"/>
      <c r="O430" s="201"/>
      <c r="P430" s="201"/>
      <c r="Q430" s="201"/>
      <c r="R430" s="67" t="s">
        <v>654</v>
      </c>
      <c r="S430" s="21">
        <v>1</v>
      </c>
      <c r="T430" s="39" t="s">
        <v>1014</v>
      </c>
      <c r="U430" s="39" t="s">
        <v>650</v>
      </c>
      <c r="V430" s="39" t="s">
        <v>1152</v>
      </c>
      <c r="W430" s="39" t="s">
        <v>1098</v>
      </c>
      <c r="X430" s="40" t="s">
        <v>1833</v>
      </c>
      <c r="Y430" s="40" t="s">
        <v>2283</v>
      </c>
      <c r="Z430" s="280">
        <f t="shared" si="102"/>
        <v>23.333333333333336</v>
      </c>
      <c r="AA430" s="42">
        <v>28</v>
      </c>
      <c r="AB430" s="70"/>
      <c r="AC430" s="70"/>
      <c r="AD430" s="131"/>
      <c r="AE430" s="152"/>
      <c r="AF430" s="156">
        <v>1</v>
      </c>
      <c r="AG430" s="159"/>
      <c r="AH430" s="137"/>
      <c r="AI430" s="136"/>
      <c r="AJ430" s="136"/>
      <c r="AK430" s="136">
        <v>1</v>
      </c>
      <c r="AL430" s="140"/>
      <c r="AM430" s="144"/>
      <c r="AN430" s="144"/>
      <c r="AO430" s="144"/>
      <c r="AP430" s="144"/>
      <c r="AQ430" s="2" t="str">
        <f t="shared" si="103"/>
        <v>http://www.aubertrain.com/shop/img-put/prod/112/﻿4001-02-01.jpg</v>
      </c>
      <c r="AR430" s="2" t="str">
        <f t="shared" si="105"/>
        <v/>
      </c>
      <c r="AS430" s="2" t="str">
        <f t="shared" si="106"/>
        <v/>
      </c>
      <c r="AT430" s="2" t="str">
        <f t="shared" si="107"/>
        <v/>
      </c>
      <c r="AU430" s="2" t="str">
        <f t="shared" si="108"/>
        <v/>
      </c>
      <c r="AV430" s="2" t="str">
        <f t="shared" si="109"/>
        <v/>
      </c>
      <c r="AW430" s="183" t="str">
        <f t="shared" si="104"/>
        <v>http://www.aubertrain.com/shop/img-put/prod/112/﻿4001-02-01.jpg</v>
      </c>
      <c r="AX430" s="183" t="str">
        <f t="shared" si="110"/>
        <v>PLAQUES CONSTRUCTEURS,01</v>
      </c>
    </row>
    <row r="431" spans="1:50" s="43" customFormat="1" ht="68" customHeight="1">
      <c r="A431" s="1">
        <v>430</v>
      </c>
      <c r="B431" s="73"/>
      <c r="C431" s="290">
        <v>112</v>
      </c>
      <c r="D431" s="282" t="s">
        <v>3499</v>
      </c>
      <c r="E431" s="283"/>
      <c r="F431" s="171" t="str">
        <f t="shared" si="96"/>
        <v>11201</v>
      </c>
      <c r="G431" s="171" t="str">
        <f t="shared" si="97"/>
        <v>PLAQUES CONSTRUCTEURS</v>
      </c>
      <c r="H431" s="171" t="str">
        <f t="shared" si="98"/>
        <v>01</v>
      </c>
      <c r="I431" s="171" t="str">
        <f t="shared" si="99"/>
        <v/>
      </c>
      <c r="J431" s="171">
        <f t="shared" si="100"/>
        <v>98</v>
      </c>
      <c r="K431" s="31">
        <f t="shared" si="101"/>
        <v>0</v>
      </c>
      <c r="L431" s="192" t="s">
        <v>3499</v>
      </c>
      <c r="M431" s="201"/>
      <c r="N431" s="201"/>
      <c r="O431" s="201"/>
      <c r="P431" s="201"/>
      <c r="Q431" s="201"/>
      <c r="R431" s="66" t="s">
        <v>675</v>
      </c>
      <c r="S431" s="21">
        <v>1</v>
      </c>
      <c r="T431" s="77" t="s">
        <v>1015</v>
      </c>
      <c r="U431" s="77" t="s">
        <v>1097</v>
      </c>
      <c r="V431" s="77" t="s">
        <v>1153</v>
      </c>
      <c r="W431" s="77" t="s">
        <v>1097</v>
      </c>
      <c r="X431" s="78" t="s">
        <v>680</v>
      </c>
      <c r="Y431" s="78" t="s">
        <v>2284</v>
      </c>
      <c r="Z431" s="280">
        <f t="shared" si="102"/>
        <v>18.333333333333336</v>
      </c>
      <c r="AA431" s="79">
        <v>22</v>
      </c>
      <c r="AB431" s="70"/>
      <c r="AC431" s="70"/>
      <c r="AD431" s="101"/>
      <c r="AE431" s="152">
        <v>1</v>
      </c>
      <c r="AF431" s="156"/>
      <c r="AG431" s="159"/>
      <c r="AH431" s="137"/>
      <c r="AI431" s="136"/>
      <c r="AJ431" s="136"/>
      <c r="AK431" s="136">
        <v>1</v>
      </c>
      <c r="AL431" s="140"/>
      <c r="AM431" s="144"/>
      <c r="AN431" s="144"/>
      <c r="AO431" s="144"/>
      <c r="AP431" s="144"/>
      <c r="AQ431" s="2" t="str">
        <f t="shared" si="103"/>
        <v>http://www.aubertrain.com/shop/img-put/prod/112/﻿4001-03-01.jpg</v>
      </c>
      <c r="AR431" s="2" t="str">
        <f t="shared" si="105"/>
        <v/>
      </c>
      <c r="AS431" s="2" t="str">
        <f t="shared" si="106"/>
        <v/>
      </c>
      <c r="AT431" s="2" t="str">
        <f t="shared" si="107"/>
        <v/>
      </c>
      <c r="AU431" s="2" t="str">
        <f t="shared" si="108"/>
        <v/>
      </c>
      <c r="AV431" s="2" t="str">
        <f t="shared" si="109"/>
        <v/>
      </c>
      <c r="AW431" s="183" t="str">
        <f t="shared" si="104"/>
        <v>http://www.aubertrain.com/shop/img-put/prod/112/﻿4001-03-01.jpg</v>
      </c>
      <c r="AX431" s="183" t="str">
        <f t="shared" si="110"/>
        <v>PLAQUES CONSTRUCTEURS,01</v>
      </c>
    </row>
    <row r="432" spans="1:50" s="43" customFormat="1" ht="68" customHeight="1">
      <c r="A432" s="2">
        <v>431</v>
      </c>
      <c r="B432" s="32"/>
      <c r="C432" s="290">
        <v>112</v>
      </c>
      <c r="D432" s="282" t="s">
        <v>3499</v>
      </c>
      <c r="E432" s="283"/>
      <c r="F432" s="171" t="str">
        <f t="shared" si="96"/>
        <v>11201</v>
      </c>
      <c r="G432" s="171" t="str">
        <f t="shared" si="97"/>
        <v>PLAQUES CONSTRUCTEURS</v>
      </c>
      <c r="H432" s="171" t="str">
        <f t="shared" si="98"/>
        <v>01</v>
      </c>
      <c r="I432" s="171" t="str">
        <f t="shared" si="99"/>
        <v/>
      </c>
      <c r="J432" s="171">
        <f t="shared" si="100"/>
        <v>98</v>
      </c>
      <c r="K432" s="31">
        <f t="shared" si="101"/>
        <v>0</v>
      </c>
      <c r="L432" s="192" t="s">
        <v>3499</v>
      </c>
      <c r="M432" s="201"/>
      <c r="N432" s="201"/>
      <c r="O432" s="201"/>
      <c r="P432" s="201"/>
      <c r="Q432" s="201"/>
      <c r="R432" s="67" t="s">
        <v>676</v>
      </c>
      <c r="S432" s="21">
        <v>1</v>
      </c>
      <c r="T432" s="69" t="s">
        <v>679</v>
      </c>
      <c r="U432" s="69" t="s">
        <v>679</v>
      </c>
      <c r="V432" s="69" t="s">
        <v>1154</v>
      </c>
      <c r="W432" s="69" t="s">
        <v>1100</v>
      </c>
      <c r="X432" s="78" t="s">
        <v>1167</v>
      </c>
      <c r="Y432" s="78" t="s">
        <v>2285</v>
      </c>
      <c r="Z432" s="280">
        <f t="shared" si="102"/>
        <v>18.333333333333336</v>
      </c>
      <c r="AA432" s="79">
        <v>22</v>
      </c>
      <c r="AB432" s="70"/>
      <c r="AC432" s="70"/>
      <c r="AD432" s="130"/>
      <c r="AE432" s="152">
        <v>1</v>
      </c>
      <c r="AF432" s="156"/>
      <c r="AG432" s="159"/>
      <c r="AH432" s="137"/>
      <c r="AI432" s="136"/>
      <c r="AJ432" s="136"/>
      <c r="AK432" s="136">
        <v>1</v>
      </c>
      <c r="AL432" s="140"/>
      <c r="AM432" s="144"/>
      <c r="AN432" s="144"/>
      <c r="AO432" s="144"/>
      <c r="AP432" s="144"/>
      <c r="AQ432" s="2" t="str">
        <f t="shared" si="103"/>
        <v>http://www.aubertrain.com/shop/img-put/prod/112/﻿4001-04-01.jpg</v>
      </c>
      <c r="AR432" s="2" t="str">
        <f t="shared" si="105"/>
        <v/>
      </c>
      <c r="AS432" s="2" t="str">
        <f t="shared" si="106"/>
        <v/>
      </c>
      <c r="AT432" s="2" t="str">
        <f t="shared" si="107"/>
        <v/>
      </c>
      <c r="AU432" s="2" t="str">
        <f t="shared" si="108"/>
        <v/>
      </c>
      <c r="AV432" s="2" t="str">
        <f t="shared" si="109"/>
        <v/>
      </c>
      <c r="AW432" s="183" t="str">
        <f t="shared" si="104"/>
        <v>http://www.aubertrain.com/shop/img-put/prod/112/﻿4001-04-01.jpg</v>
      </c>
      <c r="AX432" s="183" t="str">
        <f t="shared" si="110"/>
        <v>PLAQUES CONSTRUCTEURS,01</v>
      </c>
    </row>
    <row r="433" spans="1:50" s="43" customFormat="1" ht="68" customHeight="1">
      <c r="A433" s="1">
        <v>432</v>
      </c>
      <c r="B433" s="32"/>
      <c r="C433" s="290">
        <v>112</v>
      </c>
      <c r="D433" s="282" t="s">
        <v>3499</v>
      </c>
      <c r="E433" s="283"/>
      <c r="F433" s="171" t="str">
        <f t="shared" si="96"/>
        <v>11201</v>
      </c>
      <c r="G433" s="171" t="str">
        <f t="shared" si="97"/>
        <v>PLAQUES CONSTRUCTEURS</v>
      </c>
      <c r="H433" s="171" t="str">
        <f t="shared" si="98"/>
        <v>01</v>
      </c>
      <c r="I433" s="171" t="str">
        <f t="shared" si="99"/>
        <v/>
      </c>
      <c r="J433" s="171">
        <f t="shared" si="100"/>
        <v>98</v>
      </c>
      <c r="K433" s="31">
        <f t="shared" si="101"/>
        <v>0</v>
      </c>
      <c r="L433" s="192" t="s">
        <v>3499</v>
      </c>
      <c r="M433" s="201"/>
      <c r="N433" s="201"/>
      <c r="O433" s="201"/>
      <c r="P433" s="201"/>
      <c r="Q433" s="201"/>
      <c r="R433" s="66" t="s">
        <v>677</v>
      </c>
      <c r="S433" s="21">
        <v>1</v>
      </c>
      <c r="T433" s="69" t="s">
        <v>678</v>
      </c>
      <c r="U433" s="69" t="s">
        <v>1095</v>
      </c>
      <c r="V433" s="69" t="s">
        <v>1155</v>
      </c>
      <c r="W433" s="69" t="s">
        <v>1101</v>
      </c>
      <c r="X433" s="78" t="s">
        <v>1834</v>
      </c>
      <c r="Y433" s="78" t="s">
        <v>2286</v>
      </c>
      <c r="Z433" s="280">
        <f t="shared" si="102"/>
        <v>18.333333333333336</v>
      </c>
      <c r="AA433" s="79">
        <v>22</v>
      </c>
      <c r="AB433" s="70"/>
      <c r="AC433" s="70"/>
      <c r="AD433" s="130"/>
      <c r="AE433" s="152"/>
      <c r="AF433" s="156"/>
      <c r="AG433" s="159">
        <v>1</v>
      </c>
      <c r="AH433" s="137"/>
      <c r="AI433" s="136"/>
      <c r="AJ433" s="136"/>
      <c r="AK433" s="136">
        <v>1</v>
      </c>
      <c r="AL433" s="140"/>
      <c r="AM433" s="144"/>
      <c r="AN433" s="144"/>
      <c r="AO433" s="144"/>
      <c r="AP433" s="144"/>
      <c r="AQ433" s="2" t="str">
        <f t="shared" si="103"/>
        <v>http://www.aubertrain.com/shop/img-put/prod/112/﻿4001-05-01.jpg</v>
      </c>
      <c r="AR433" s="2" t="str">
        <f t="shared" si="105"/>
        <v/>
      </c>
      <c r="AS433" s="2" t="str">
        <f t="shared" si="106"/>
        <v/>
      </c>
      <c r="AT433" s="2" t="str">
        <f t="shared" si="107"/>
        <v/>
      </c>
      <c r="AU433" s="2" t="str">
        <f t="shared" si="108"/>
        <v/>
      </c>
      <c r="AV433" s="2" t="str">
        <f t="shared" si="109"/>
        <v/>
      </c>
      <c r="AW433" s="183" t="str">
        <f t="shared" si="104"/>
        <v>http://www.aubertrain.com/shop/img-put/prod/112/﻿4001-05-01.jpg</v>
      </c>
      <c r="AX433" s="183" t="str">
        <f t="shared" si="110"/>
        <v>PLAQUES CONSTRUCTEURS,01</v>
      </c>
    </row>
    <row r="434" spans="1:50" s="43" customFormat="1" ht="68" customHeight="1">
      <c r="A434" s="2">
        <v>433</v>
      </c>
      <c r="B434" s="32"/>
      <c r="C434" s="290">
        <v>112</v>
      </c>
      <c r="D434" s="282" t="s">
        <v>3499</v>
      </c>
      <c r="E434" s="283"/>
      <c r="F434" s="171" t="str">
        <f t="shared" si="96"/>
        <v>11201</v>
      </c>
      <c r="G434" s="171" t="str">
        <f t="shared" si="97"/>
        <v>PLAQUES CONSTRUCTEURS</v>
      </c>
      <c r="H434" s="171" t="str">
        <f t="shared" si="98"/>
        <v>01</v>
      </c>
      <c r="I434" s="171" t="str">
        <f t="shared" si="99"/>
        <v/>
      </c>
      <c r="J434" s="171">
        <f t="shared" si="100"/>
        <v>98</v>
      </c>
      <c r="K434" s="31">
        <f t="shared" si="101"/>
        <v>0</v>
      </c>
      <c r="L434" s="192" t="s">
        <v>3499</v>
      </c>
      <c r="M434" s="200"/>
      <c r="N434" s="200"/>
      <c r="O434" s="200"/>
      <c r="P434" s="200"/>
      <c r="Q434" s="200"/>
      <c r="R434" s="66" t="s">
        <v>717</v>
      </c>
      <c r="S434" s="21">
        <v>1</v>
      </c>
      <c r="T434" s="69" t="s">
        <v>718</v>
      </c>
      <c r="U434" s="69" t="s">
        <v>718</v>
      </c>
      <c r="V434" s="69" t="s">
        <v>1156</v>
      </c>
      <c r="W434" s="69" t="s">
        <v>1102</v>
      </c>
      <c r="X434" s="78" t="s">
        <v>1033</v>
      </c>
      <c r="Y434" s="78" t="s">
        <v>2287</v>
      </c>
      <c r="Z434" s="280">
        <f t="shared" si="102"/>
        <v>18.333333333333336</v>
      </c>
      <c r="AA434" s="70">
        <v>22</v>
      </c>
      <c r="AB434" s="70"/>
      <c r="AC434" s="70"/>
      <c r="AD434" s="130"/>
      <c r="AE434" s="152"/>
      <c r="AF434" s="156"/>
      <c r="AG434" s="159">
        <v>1</v>
      </c>
      <c r="AH434" s="137"/>
      <c r="AI434" s="136"/>
      <c r="AJ434" s="136"/>
      <c r="AK434" s="136">
        <v>1</v>
      </c>
      <c r="AL434" s="140"/>
      <c r="AM434" s="144"/>
      <c r="AN434" s="144"/>
      <c r="AO434" s="144"/>
      <c r="AP434" s="144"/>
      <c r="AQ434" s="2" t="str">
        <f t="shared" si="103"/>
        <v>http://www.aubertrain.com/shop/img-put/prod/112/﻿4001-06-01.jpg</v>
      </c>
      <c r="AR434" s="2" t="str">
        <f t="shared" si="105"/>
        <v/>
      </c>
      <c r="AS434" s="2" t="str">
        <f t="shared" si="106"/>
        <v/>
      </c>
      <c r="AT434" s="2" t="str">
        <f t="shared" si="107"/>
        <v/>
      </c>
      <c r="AU434" s="2" t="str">
        <f t="shared" si="108"/>
        <v/>
      </c>
      <c r="AV434" s="2" t="str">
        <f t="shared" si="109"/>
        <v/>
      </c>
      <c r="AW434" s="183" t="str">
        <f t="shared" si="104"/>
        <v>http://www.aubertrain.com/shop/img-put/prod/112/﻿4001-06-01.jpg</v>
      </c>
      <c r="AX434" s="183" t="str">
        <f t="shared" si="110"/>
        <v>PLAQUES CONSTRUCTEURS,01</v>
      </c>
    </row>
    <row r="435" spans="1:50" s="43" customFormat="1" ht="68" customHeight="1">
      <c r="A435" s="1">
        <v>434</v>
      </c>
      <c r="B435" s="32"/>
      <c r="C435" s="290">
        <v>112</v>
      </c>
      <c r="D435" s="282" t="s">
        <v>3499</v>
      </c>
      <c r="E435" s="283"/>
      <c r="F435" s="171" t="str">
        <f t="shared" si="96"/>
        <v>11201</v>
      </c>
      <c r="G435" s="171" t="str">
        <f t="shared" si="97"/>
        <v>PLAQUES CONSTRUCTEURS</v>
      </c>
      <c r="H435" s="171" t="str">
        <f t="shared" si="98"/>
        <v>01</v>
      </c>
      <c r="I435" s="171" t="str">
        <f t="shared" si="99"/>
        <v/>
      </c>
      <c r="J435" s="171">
        <f t="shared" si="100"/>
        <v>98</v>
      </c>
      <c r="K435" s="31">
        <f t="shared" si="101"/>
        <v>0</v>
      </c>
      <c r="L435" s="192" t="s">
        <v>3499</v>
      </c>
      <c r="M435" s="205"/>
      <c r="N435" s="205"/>
      <c r="O435" s="205"/>
      <c r="P435" s="205"/>
      <c r="Q435" s="205"/>
      <c r="R435" s="66" t="s">
        <v>788</v>
      </c>
      <c r="S435" s="21">
        <v>1</v>
      </c>
      <c r="T435" s="69" t="s">
        <v>790</v>
      </c>
      <c r="U435" s="69" t="s">
        <v>790</v>
      </c>
      <c r="V435" s="74" t="s">
        <v>1157</v>
      </c>
      <c r="W435" s="69" t="s">
        <v>1103</v>
      </c>
      <c r="X435" s="78" t="s">
        <v>1835</v>
      </c>
      <c r="Y435" s="78" t="s">
        <v>2288</v>
      </c>
      <c r="Z435" s="280">
        <f t="shared" si="102"/>
        <v>18.333333333333336</v>
      </c>
      <c r="AA435" s="79">
        <v>22</v>
      </c>
      <c r="AB435" s="70"/>
      <c r="AC435" s="70"/>
      <c r="AD435" s="130"/>
      <c r="AE435" s="152"/>
      <c r="AF435" s="156"/>
      <c r="AG435" s="159">
        <v>1</v>
      </c>
      <c r="AH435" s="137"/>
      <c r="AI435" s="136"/>
      <c r="AJ435" s="136"/>
      <c r="AK435" s="136">
        <v>1</v>
      </c>
      <c r="AL435" s="140"/>
      <c r="AM435" s="144"/>
      <c r="AN435" s="144"/>
      <c r="AO435" s="144"/>
      <c r="AP435" s="144"/>
      <c r="AQ435" s="2" t="str">
        <f t="shared" si="103"/>
        <v>http://www.aubertrain.com/shop/img-put/prod/112/﻿4001-07-01.jpg</v>
      </c>
      <c r="AR435" s="2" t="str">
        <f t="shared" si="105"/>
        <v/>
      </c>
      <c r="AS435" s="2" t="str">
        <f t="shared" si="106"/>
        <v/>
      </c>
      <c r="AT435" s="2" t="str">
        <f t="shared" si="107"/>
        <v/>
      </c>
      <c r="AU435" s="2" t="str">
        <f t="shared" si="108"/>
        <v/>
      </c>
      <c r="AV435" s="2" t="str">
        <f t="shared" si="109"/>
        <v/>
      </c>
      <c r="AW435" s="183" t="str">
        <f t="shared" si="104"/>
        <v>http://www.aubertrain.com/shop/img-put/prod/112/﻿4001-07-01.jpg</v>
      </c>
      <c r="AX435" s="183" t="str">
        <f t="shared" si="110"/>
        <v>PLAQUES CONSTRUCTEURS,01</v>
      </c>
    </row>
    <row r="436" spans="1:50" s="43" customFormat="1" ht="68" customHeight="1">
      <c r="A436" s="2">
        <v>435</v>
      </c>
      <c r="B436" s="32"/>
      <c r="C436" s="290">
        <v>112</v>
      </c>
      <c r="D436" s="282" t="s">
        <v>3499</v>
      </c>
      <c r="E436" s="283"/>
      <c r="F436" s="171" t="str">
        <f t="shared" si="96"/>
        <v>11201</v>
      </c>
      <c r="G436" s="171" t="str">
        <f t="shared" si="97"/>
        <v>PLAQUES CONSTRUCTEURS</v>
      </c>
      <c r="H436" s="171" t="str">
        <f t="shared" si="98"/>
        <v>01</v>
      </c>
      <c r="I436" s="171" t="str">
        <f t="shared" si="99"/>
        <v/>
      </c>
      <c r="J436" s="171">
        <f t="shared" si="100"/>
        <v>98</v>
      </c>
      <c r="K436" s="31">
        <f t="shared" si="101"/>
        <v>0</v>
      </c>
      <c r="L436" s="192" t="s">
        <v>3499</v>
      </c>
      <c r="M436" s="205"/>
      <c r="N436" s="205"/>
      <c r="O436" s="205"/>
      <c r="P436" s="205"/>
      <c r="Q436" s="205"/>
      <c r="R436" s="66" t="s">
        <v>789</v>
      </c>
      <c r="S436" s="21">
        <v>1</v>
      </c>
      <c r="T436" s="69" t="s">
        <v>791</v>
      </c>
      <c r="U436" s="69" t="s">
        <v>1096</v>
      </c>
      <c r="V436" s="74" t="s">
        <v>1158</v>
      </c>
      <c r="W436" s="69" t="s">
        <v>1104</v>
      </c>
      <c r="X436" s="78" t="s">
        <v>1836</v>
      </c>
      <c r="Y436" s="78" t="s">
        <v>2289</v>
      </c>
      <c r="Z436" s="280">
        <f t="shared" si="102"/>
        <v>18.333333333333336</v>
      </c>
      <c r="AA436" s="79">
        <v>22</v>
      </c>
      <c r="AB436" s="70"/>
      <c r="AC436" s="70"/>
      <c r="AD436" s="130"/>
      <c r="AE436" s="152"/>
      <c r="AF436" s="156"/>
      <c r="AG436" s="159">
        <v>1</v>
      </c>
      <c r="AH436" s="137"/>
      <c r="AI436" s="136"/>
      <c r="AJ436" s="136"/>
      <c r="AK436" s="136">
        <v>1</v>
      </c>
      <c r="AL436" s="140"/>
      <c r="AM436" s="144"/>
      <c r="AN436" s="144"/>
      <c r="AO436" s="144"/>
      <c r="AP436" s="144"/>
      <c r="AQ436" s="2" t="str">
        <f t="shared" si="103"/>
        <v>http://www.aubertrain.com/shop/img-put/prod/112/﻿4001-08-01.jpg</v>
      </c>
      <c r="AR436" s="2" t="str">
        <f t="shared" si="105"/>
        <v/>
      </c>
      <c r="AS436" s="2" t="str">
        <f t="shared" si="106"/>
        <v/>
      </c>
      <c r="AT436" s="2" t="str">
        <f t="shared" si="107"/>
        <v/>
      </c>
      <c r="AU436" s="2" t="str">
        <f t="shared" si="108"/>
        <v/>
      </c>
      <c r="AV436" s="2" t="str">
        <f t="shared" si="109"/>
        <v/>
      </c>
      <c r="AW436" s="183" t="str">
        <f t="shared" si="104"/>
        <v>http://www.aubertrain.com/shop/img-put/prod/112/﻿4001-08-01.jpg</v>
      </c>
      <c r="AX436" s="183" t="str">
        <f t="shared" si="110"/>
        <v>PLAQUES CONSTRUCTEURS,01</v>
      </c>
    </row>
    <row r="437" spans="1:50" s="43" customFormat="1" ht="68" customHeight="1">
      <c r="A437" s="1">
        <v>436</v>
      </c>
      <c r="B437" s="32">
        <v>4002</v>
      </c>
      <c r="C437" s="290">
        <v>112</v>
      </c>
      <c r="D437" s="294" t="s">
        <v>3501</v>
      </c>
      <c r="E437" s="294" t="s">
        <v>3499</v>
      </c>
      <c r="F437" s="171" t="str">
        <f t="shared" si="96"/>
        <v>1120401</v>
      </c>
      <c r="G437" s="171" t="str">
        <f t="shared" si="97"/>
        <v>PLAQUES CONSTRUCTEURS</v>
      </c>
      <c r="H437" s="171" t="str">
        <f t="shared" si="98"/>
        <v>04</v>
      </c>
      <c r="I437" s="171" t="str">
        <f t="shared" si="99"/>
        <v>FRANCE</v>
      </c>
      <c r="J437" s="171">
        <f t="shared" si="100"/>
        <v>0</v>
      </c>
      <c r="K437" s="31">
        <f t="shared" si="101"/>
        <v>0</v>
      </c>
      <c r="L437" s="192" t="s">
        <v>3499</v>
      </c>
      <c r="M437" s="206"/>
      <c r="N437" s="206"/>
      <c r="O437" s="206"/>
      <c r="P437" s="206"/>
      <c r="Q437" s="206"/>
      <c r="R437" s="32" t="s">
        <v>395</v>
      </c>
      <c r="S437" s="21">
        <v>1</v>
      </c>
      <c r="T437" s="69" t="s">
        <v>1093</v>
      </c>
      <c r="U437" s="69" t="s">
        <v>651</v>
      </c>
      <c r="V437" s="74" t="s">
        <v>1159</v>
      </c>
      <c r="W437" s="69" t="s">
        <v>1105</v>
      </c>
      <c r="X437" s="45" t="s">
        <v>27</v>
      </c>
      <c r="Y437" s="45" t="s">
        <v>2290</v>
      </c>
      <c r="Z437" s="280">
        <f t="shared" si="102"/>
        <v>16.666666666666668</v>
      </c>
      <c r="AA437" s="70">
        <v>20</v>
      </c>
      <c r="AB437" s="70"/>
      <c r="AC437" s="70"/>
      <c r="AD437" s="130"/>
      <c r="AE437" s="152"/>
      <c r="AF437" s="156"/>
      <c r="AG437" s="159">
        <v>1</v>
      </c>
      <c r="AH437" s="137"/>
      <c r="AI437" s="136"/>
      <c r="AJ437" s="136"/>
      <c r="AK437" s="136">
        <v>1</v>
      </c>
      <c r="AL437" s="140"/>
      <c r="AM437" s="144"/>
      <c r="AN437" s="144"/>
      <c r="AO437" s="144"/>
      <c r="AP437" s="144"/>
      <c r="AQ437" s="2" t="str">
        <f t="shared" si="103"/>
        <v>http://www.aubertrain.com/shop/img-put/prod/112/4002-01-01.jpg</v>
      </c>
      <c r="AR437" s="2" t="str">
        <f t="shared" si="105"/>
        <v/>
      </c>
      <c r="AS437" s="2" t="str">
        <f t="shared" si="106"/>
        <v/>
      </c>
      <c r="AT437" s="2" t="str">
        <f t="shared" si="107"/>
        <v/>
      </c>
      <c r="AU437" s="2" t="str">
        <f t="shared" si="108"/>
        <v/>
      </c>
      <c r="AV437" s="2" t="str">
        <f t="shared" si="109"/>
        <v/>
      </c>
      <c r="AW437" s="183" t="str">
        <f t="shared" si="104"/>
        <v>http://www.aubertrain.com/shop/img-put/prod/112/4002-01-01.jpg</v>
      </c>
      <c r="AX437" s="183" t="str">
        <f t="shared" si="110"/>
        <v>PLAQUES CONSTRUCTEURS,04,FRANCE</v>
      </c>
    </row>
    <row r="438" spans="1:50" s="43" customFormat="1" ht="68" customHeight="1">
      <c r="A438" s="2">
        <v>437</v>
      </c>
      <c r="B438" s="72"/>
      <c r="C438" s="290">
        <v>112</v>
      </c>
      <c r="D438" s="294" t="s">
        <v>3501</v>
      </c>
      <c r="E438" s="294" t="s">
        <v>3499</v>
      </c>
      <c r="F438" s="171" t="str">
        <f t="shared" si="96"/>
        <v>1120401</v>
      </c>
      <c r="G438" s="171" t="str">
        <f t="shared" si="97"/>
        <v>PLAQUES CONSTRUCTEURS</v>
      </c>
      <c r="H438" s="171" t="str">
        <f t="shared" si="98"/>
        <v>04</v>
      </c>
      <c r="I438" s="171" t="str">
        <f t="shared" si="99"/>
        <v>FRANCE</v>
      </c>
      <c r="J438" s="171">
        <f t="shared" si="100"/>
        <v>0</v>
      </c>
      <c r="K438" s="31">
        <f t="shared" si="101"/>
        <v>0</v>
      </c>
      <c r="L438" s="192" t="s">
        <v>3499</v>
      </c>
      <c r="M438" s="207"/>
      <c r="N438" s="207"/>
      <c r="O438" s="207"/>
      <c r="P438" s="207"/>
      <c r="Q438" s="207"/>
      <c r="R438" s="72" t="s">
        <v>396</v>
      </c>
      <c r="S438" s="21">
        <v>1</v>
      </c>
      <c r="T438" s="80" t="s">
        <v>33</v>
      </c>
      <c r="U438" s="80" t="s">
        <v>652</v>
      </c>
      <c r="V438" s="80" t="s">
        <v>1160</v>
      </c>
      <c r="W438" s="80" t="s">
        <v>1106</v>
      </c>
      <c r="X438" s="81" t="s">
        <v>184</v>
      </c>
      <c r="Y438" s="53" t="s">
        <v>2291</v>
      </c>
      <c r="Z438" s="280">
        <f t="shared" si="102"/>
        <v>16.666666666666668</v>
      </c>
      <c r="AA438" s="82">
        <v>20</v>
      </c>
      <c r="AB438" s="70"/>
      <c r="AC438" s="70"/>
      <c r="AD438" s="101"/>
      <c r="AE438" s="152"/>
      <c r="AF438" s="156"/>
      <c r="AG438" s="159">
        <v>1</v>
      </c>
      <c r="AH438" s="137"/>
      <c r="AI438" s="136"/>
      <c r="AJ438" s="136"/>
      <c r="AK438" s="136">
        <v>1</v>
      </c>
      <c r="AL438" s="140"/>
      <c r="AM438" s="144"/>
      <c r="AN438" s="144"/>
      <c r="AO438" s="144"/>
      <c r="AP438" s="144"/>
      <c r="AQ438" s="2" t="str">
        <f t="shared" si="103"/>
        <v>http://www.aubertrain.com/shop/img-put/prod/112/4002-02-01.jpg</v>
      </c>
      <c r="AR438" s="2" t="str">
        <f t="shared" si="105"/>
        <v/>
      </c>
      <c r="AS438" s="2" t="str">
        <f t="shared" si="106"/>
        <v/>
      </c>
      <c r="AT438" s="2" t="str">
        <f t="shared" si="107"/>
        <v/>
      </c>
      <c r="AU438" s="2" t="str">
        <f t="shared" si="108"/>
        <v/>
      </c>
      <c r="AV438" s="2" t="str">
        <f t="shared" si="109"/>
        <v/>
      </c>
      <c r="AW438" s="183" t="str">
        <f t="shared" si="104"/>
        <v>http://www.aubertrain.com/shop/img-put/prod/112/4002-02-01.jpg</v>
      </c>
      <c r="AX438" s="183" t="str">
        <f t="shared" si="110"/>
        <v>PLAQUES CONSTRUCTEURS,04,FRANCE</v>
      </c>
    </row>
    <row r="439" spans="1:50" s="43" customFormat="1" ht="68" customHeight="1">
      <c r="A439" s="1">
        <v>438</v>
      </c>
      <c r="B439" s="32"/>
      <c r="C439" s="290">
        <v>112</v>
      </c>
      <c r="D439" s="294" t="s">
        <v>3501</v>
      </c>
      <c r="E439" s="294" t="s">
        <v>3499</v>
      </c>
      <c r="F439" s="171" t="str">
        <f t="shared" si="96"/>
        <v>1120401</v>
      </c>
      <c r="G439" s="171" t="str">
        <f t="shared" si="97"/>
        <v>PLAQUES CONSTRUCTEURS</v>
      </c>
      <c r="H439" s="171" t="str">
        <f t="shared" si="98"/>
        <v>04</v>
      </c>
      <c r="I439" s="171" t="str">
        <f t="shared" si="99"/>
        <v>FRANCE</v>
      </c>
      <c r="J439" s="171">
        <f t="shared" si="100"/>
        <v>0</v>
      </c>
      <c r="K439" s="31">
        <f t="shared" si="101"/>
        <v>0</v>
      </c>
      <c r="L439" s="192" t="s">
        <v>3499</v>
      </c>
      <c r="M439" s="206"/>
      <c r="N439" s="206"/>
      <c r="O439" s="206"/>
      <c r="P439" s="206"/>
      <c r="Q439" s="206"/>
      <c r="R439" s="32" t="s">
        <v>397</v>
      </c>
      <c r="S439" s="21">
        <v>1</v>
      </c>
      <c r="T439" s="69" t="s">
        <v>1030</v>
      </c>
      <c r="U439" s="69" t="s">
        <v>649</v>
      </c>
      <c r="V439" s="69" t="s">
        <v>1161</v>
      </c>
      <c r="W439" s="69" t="s">
        <v>1107</v>
      </c>
      <c r="X439" s="45" t="s">
        <v>656</v>
      </c>
      <c r="Y439" s="45" t="s">
        <v>2292</v>
      </c>
      <c r="Z439" s="280">
        <f t="shared" si="102"/>
        <v>18.333333333333336</v>
      </c>
      <c r="AA439" s="70">
        <v>22</v>
      </c>
      <c r="AB439" s="70"/>
      <c r="AC439" s="70"/>
      <c r="AD439" s="130"/>
      <c r="AE439" s="152"/>
      <c r="AF439" s="156"/>
      <c r="AG439" s="159">
        <v>1</v>
      </c>
      <c r="AH439" s="137"/>
      <c r="AI439" s="136"/>
      <c r="AJ439" s="136"/>
      <c r="AK439" s="136">
        <v>1</v>
      </c>
      <c r="AL439" s="140"/>
      <c r="AM439" s="144"/>
      <c r="AN439" s="144"/>
      <c r="AO439" s="144"/>
      <c r="AP439" s="144"/>
      <c r="AQ439" s="2" t="str">
        <f t="shared" si="103"/>
        <v>http://www.aubertrain.com/shop/img-put/prod/112/4002-03-01.jpg</v>
      </c>
      <c r="AR439" s="2" t="str">
        <f t="shared" si="105"/>
        <v/>
      </c>
      <c r="AS439" s="2" t="str">
        <f t="shared" si="106"/>
        <v/>
      </c>
      <c r="AT439" s="2" t="str">
        <f t="shared" si="107"/>
        <v/>
      </c>
      <c r="AU439" s="2" t="str">
        <f t="shared" si="108"/>
        <v/>
      </c>
      <c r="AV439" s="2" t="str">
        <f t="shared" si="109"/>
        <v/>
      </c>
      <c r="AW439" s="183" t="str">
        <f t="shared" si="104"/>
        <v>http://www.aubertrain.com/shop/img-put/prod/112/4002-03-01.jpg</v>
      </c>
      <c r="AX439" s="183" t="str">
        <f t="shared" si="110"/>
        <v>PLAQUES CONSTRUCTEURS,04,FRANCE</v>
      </c>
    </row>
    <row r="440" spans="1:50" s="43" customFormat="1" ht="68" customHeight="1">
      <c r="A440" s="2">
        <v>439</v>
      </c>
      <c r="B440" s="32"/>
      <c r="C440" s="290">
        <v>112</v>
      </c>
      <c r="D440" s="294" t="s">
        <v>3501</v>
      </c>
      <c r="E440" s="294" t="s">
        <v>3499</v>
      </c>
      <c r="F440" s="171" t="str">
        <f t="shared" si="96"/>
        <v>1120401</v>
      </c>
      <c r="G440" s="171" t="str">
        <f t="shared" si="97"/>
        <v>PLAQUES CONSTRUCTEURS</v>
      </c>
      <c r="H440" s="171" t="str">
        <f t="shared" si="98"/>
        <v>04</v>
      </c>
      <c r="I440" s="171" t="str">
        <f t="shared" si="99"/>
        <v>FRANCE</v>
      </c>
      <c r="J440" s="171">
        <f t="shared" si="100"/>
        <v>0</v>
      </c>
      <c r="K440" s="31">
        <f t="shared" si="101"/>
        <v>0</v>
      </c>
      <c r="L440" s="192" t="s">
        <v>3499</v>
      </c>
      <c r="M440" s="207"/>
      <c r="N440" s="207"/>
      <c r="O440" s="207"/>
      <c r="P440" s="207"/>
      <c r="Q440" s="207"/>
      <c r="R440" s="32" t="s">
        <v>3160</v>
      </c>
      <c r="S440" s="21">
        <v>1</v>
      </c>
      <c r="T440" s="69" t="s">
        <v>3161</v>
      </c>
      <c r="U440" s="69" t="s">
        <v>4378</v>
      </c>
      <c r="V440" s="69" t="s">
        <v>4379</v>
      </c>
      <c r="W440" s="69" t="s">
        <v>4380</v>
      </c>
      <c r="X440" s="45"/>
      <c r="Y440" s="45"/>
      <c r="Z440" s="280">
        <f t="shared" si="102"/>
        <v>0</v>
      </c>
      <c r="AA440" s="70"/>
      <c r="AB440" s="70"/>
      <c r="AC440" s="70"/>
      <c r="AD440" s="130"/>
      <c r="AE440" s="152"/>
      <c r="AF440" s="156"/>
      <c r="AG440" s="159">
        <v>1</v>
      </c>
      <c r="AH440" s="137"/>
      <c r="AI440" s="136"/>
      <c r="AJ440" s="136"/>
      <c r="AK440" s="136">
        <v>1</v>
      </c>
      <c r="AL440" s="140"/>
      <c r="AM440" s="144"/>
      <c r="AN440" s="144"/>
      <c r="AO440" s="144"/>
      <c r="AP440" s="144"/>
      <c r="AQ440" s="2" t="str">
        <f t="shared" si="103"/>
        <v>http://www.aubertrain.com/shop/img-put/prod/112/4002-04-01.jpg</v>
      </c>
      <c r="AR440" s="2" t="str">
        <f t="shared" si="105"/>
        <v/>
      </c>
      <c r="AS440" s="2" t="str">
        <f t="shared" si="106"/>
        <v/>
      </c>
      <c r="AT440" s="2" t="str">
        <f t="shared" si="107"/>
        <v/>
      </c>
      <c r="AU440" s="2" t="str">
        <f t="shared" si="108"/>
        <v/>
      </c>
      <c r="AV440" s="2" t="str">
        <f t="shared" si="109"/>
        <v/>
      </c>
      <c r="AW440" s="183" t="str">
        <f t="shared" si="104"/>
        <v>http://www.aubertrain.com/shop/img-put/prod/112/4002-04-01.jpg</v>
      </c>
      <c r="AX440" s="183" t="str">
        <f t="shared" si="110"/>
        <v>PLAQUES CONSTRUCTEURS,04,FRANCE</v>
      </c>
    </row>
    <row r="441" spans="1:50" s="43" customFormat="1" ht="68" customHeight="1">
      <c r="A441" s="1">
        <v>440</v>
      </c>
      <c r="B441" s="32">
        <v>4003</v>
      </c>
      <c r="C441" s="290">
        <v>112</v>
      </c>
      <c r="D441" s="294" t="s">
        <v>3501</v>
      </c>
      <c r="E441" s="294" t="s">
        <v>3510</v>
      </c>
      <c r="F441" s="171" t="str">
        <f t="shared" si="96"/>
        <v>1120402</v>
      </c>
      <c r="G441" s="171" t="str">
        <f t="shared" si="97"/>
        <v>PLAQUES CONSTRUCTEURS</v>
      </c>
      <c r="H441" s="171" t="str">
        <f t="shared" si="98"/>
        <v>04</v>
      </c>
      <c r="I441" s="171" t="str">
        <f t="shared" si="99"/>
        <v>FRANCE</v>
      </c>
      <c r="J441" s="171">
        <f t="shared" si="100"/>
        <v>0</v>
      </c>
      <c r="K441" s="31">
        <f t="shared" si="101"/>
        <v>0</v>
      </c>
      <c r="L441" s="192" t="s">
        <v>3499</v>
      </c>
      <c r="M441" s="192"/>
      <c r="N441" s="207"/>
      <c r="O441" s="207"/>
      <c r="P441" s="207"/>
      <c r="Q441" s="207"/>
      <c r="R441" s="72" t="s">
        <v>681</v>
      </c>
      <c r="S441" s="21">
        <v>1</v>
      </c>
      <c r="T441" s="69" t="s">
        <v>1029</v>
      </c>
      <c r="U441" s="69" t="s">
        <v>648</v>
      </c>
      <c r="V441" s="74" t="s">
        <v>1162</v>
      </c>
      <c r="W441" s="69" t="s">
        <v>1108</v>
      </c>
      <c r="X441" s="45" t="s">
        <v>31</v>
      </c>
      <c r="Y441" s="45" t="s">
        <v>2293</v>
      </c>
      <c r="Z441" s="280">
        <f t="shared" si="102"/>
        <v>23.333333333333336</v>
      </c>
      <c r="AA441" s="70">
        <v>28</v>
      </c>
      <c r="AB441" s="70"/>
      <c r="AC441" s="70"/>
      <c r="AD441" s="130"/>
      <c r="AE441" s="152"/>
      <c r="AF441" s="156"/>
      <c r="AG441" s="159">
        <v>1</v>
      </c>
      <c r="AH441" s="137"/>
      <c r="AI441" s="136"/>
      <c r="AJ441" s="136"/>
      <c r="AK441" s="136">
        <v>1</v>
      </c>
      <c r="AL441" s="140"/>
      <c r="AM441" s="144"/>
      <c r="AN441" s="144"/>
      <c r="AO441" s="144"/>
      <c r="AP441" s="144"/>
      <c r="AQ441" s="2" t="str">
        <f t="shared" si="103"/>
        <v>http://www.aubertrain.com/shop/img-put/prod/112/4003-01-01.jpg</v>
      </c>
      <c r="AR441" s="2" t="str">
        <f t="shared" si="105"/>
        <v/>
      </c>
      <c r="AS441" s="2" t="str">
        <f t="shared" si="106"/>
        <v/>
      </c>
      <c r="AT441" s="2" t="str">
        <f t="shared" si="107"/>
        <v/>
      </c>
      <c r="AU441" s="2" t="str">
        <f t="shared" si="108"/>
        <v/>
      </c>
      <c r="AV441" s="2" t="str">
        <f t="shared" si="109"/>
        <v/>
      </c>
      <c r="AW441" s="183" t="str">
        <f t="shared" si="104"/>
        <v>http://www.aubertrain.com/shop/img-put/prod/112/4003-01-01.jpg</v>
      </c>
      <c r="AX441" s="183" t="str">
        <f t="shared" si="110"/>
        <v>PLAQUES CONSTRUCTEURS,04,FRANCE</v>
      </c>
    </row>
    <row r="442" spans="1:50" s="43" customFormat="1" ht="68" customHeight="1">
      <c r="A442" s="2">
        <v>441</v>
      </c>
      <c r="B442" s="32"/>
      <c r="C442" s="290">
        <v>112</v>
      </c>
      <c r="D442" s="294" t="s">
        <v>3501</v>
      </c>
      <c r="E442" s="294" t="s">
        <v>3510</v>
      </c>
      <c r="F442" s="171" t="str">
        <f t="shared" si="96"/>
        <v>1120402</v>
      </c>
      <c r="G442" s="171" t="str">
        <f t="shared" si="97"/>
        <v>PLAQUES CONSTRUCTEURS</v>
      </c>
      <c r="H442" s="171" t="str">
        <f t="shared" si="98"/>
        <v>04</v>
      </c>
      <c r="I442" s="171" t="str">
        <f t="shared" si="99"/>
        <v>FRANCE</v>
      </c>
      <c r="J442" s="171">
        <f t="shared" si="100"/>
        <v>0</v>
      </c>
      <c r="K442" s="31">
        <f t="shared" si="101"/>
        <v>0</v>
      </c>
      <c r="L442" s="192" t="s">
        <v>3499</v>
      </c>
      <c r="M442" s="206"/>
      <c r="N442" s="206"/>
      <c r="O442" s="206"/>
      <c r="P442" s="206"/>
      <c r="Q442" s="206"/>
      <c r="R442" s="32" t="s">
        <v>390</v>
      </c>
      <c r="S442" s="21">
        <v>1</v>
      </c>
      <c r="T442" s="69" t="s">
        <v>1028</v>
      </c>
      <c r="U442" s="69" t="s">
        <v>647</v>
      </c>
      <c r="V442" s="74" t="s">
        <v>1163</v>
      </c>
      <c r="W442" s="69" t="s">
        <v>1109</v>
      </c>
      <c r="X442" s="45" t="s">
        <v>260</v>
      </c>
      <c r="Y442" s="45" t="s">
        <v>2294</v>
      </c>
      <c r="Z442" s="280">
        <f t="shared" si="102"/>
        <v>23.333333333333336</v>
      </c>
      <c r="AA442" s="70">
        <v>28</v>
      </c>
      <c r="AB442" s="70"/>
      <c r="AC442" s="70"/>
      <c r="AD442" s="130"/>
      <c r="AE442" s="152"/>
      <c r="AF442" s="156"/>
      <c r="AG442" s="159">
        <v>1</v>
      </c>
      <c r="AH442" s="137"/>
      <c r="AI442" s="136"/>
      <c r="AJ442" s="136"/>
      <c r="AK442" s="136">
        <v>1</v>
      </c>
      <c r="AL442" s="140"/>
      <c r="AM442" s="144"/>
      <c r="AN442" s="144"/>
      <c r="AO442" s="144"/>
      <c r="AP442" s="144"/>
      <c r="AQ442" s="2" t="str">
        <f t="shared" si="103"/>
        <v>http://www.aubertrain.com/shop/img-put/prod/112/4003-02-01.jpg</v>
      </c>
      <c r="AR442" s="2" t="str">
        <f t="shared" si="105"/>
        <v/>
      </c>
      <c r="AS442" s="2" t="str">
        <f t="shared" si="106"/>
        <v/>
      </c>
      <c r="AT442" s="2" t="str">
        <f t="shared" si="107"/>
        <v/>
      </c>
      <c r="AU442" s="2" t="str">
        <f t="shared" si="108"/>
        <v/>
      </c>
      <c r="AV442" s="2" t="str">
        <f t="shared" si="109"/>
        <v/>
      </c>
      <c r="AW442" s="183" t="str">
        <f t="shared" si="104"/>
        <v>http://www.aubertrain.com/shop/img-put/prod/112/4003-02-01.jpg</v>
      </c>
      <c r="AX442" s="183" t="str">
        <f t="shared" si="110"/>
        <v>PLAQUES CONSTRUCTEURS,04,FRANCE</v>
      </c>
    </row>
    <row r="443" spans="1:50" s="43" customFormat="1" ht="68" customHeight="1">
      <c r="A443" s="1">
        <v>442</v>
      </c>
      <c r="B443" s="32"/>
      <c r="C443" s="290">
        <v>112</v>
      </c>
      <c r="D443" s="294" t="s">
        <v>3501</v>
      </c>
      <c r="E443" s="294" t="s">
        <v>3510</v>
      </c>
      <c r="F443" s="171" t="str">
        <f t="shared" si="96"/>
        <v>1120402</v>
      </c>
      <c r="G443" s="171" t="str">
        <f t="shared" si="97"/>
        <v>PLAQUES CONSTRUCTEURS</v>
      </c>
      <c r="H443" s="171" t="str">
        <f t="shared" si="98"/>
        <v>04</v>
      </c>
      <c r="I443" s="171" t="str">
        <f t="shared" si="99"/>
        <v>FRANCE</v>
      </c>
      <c r="J443" s="171">
        <f t="shared" si="100"/>
        <v>0</v>
      </c>
      <c r="K443" s="31">
        <f t="shared" si="101"/>
        <v>0</v>
      </c>
      <c r="L443" s="192" t="s">
        <v>3499</v>
      </c>
      <c r="M443" s="192" t="s">
        <v>3510</v>
      </c>
      <c r="N443" s="206"/>
      <c r="O443" s="206"/>
      <c r="P443" s="206"/>
      <c r="Q443" s="206"/>
      <c r="R443" s="32" t="s">
        <v>393</v>
      </c>
      <c r="S443" s="21">
        <v>1</v>
      </c>
      <c r="T443" s="69" t="s">
        <v>1027</v>
      </c>
      <c r="U443" s="69" t="s">
        <v>646</v>
      </c>
      <c r="V443" s="74" t="s">
        <v>1164</v>
      </c>
      <c r="W443" s="69" t="s">
        <v>1110</v>
      </c>
      <c r="X443" s="45" t="s">
        <v>261</v>
      </c>
      <c r="Y443" s="45" t="s">
        <v>2295</v>
      </c>
      <c r="Z443" s="280">
        <f t="shared" si="102"/>
        <v>18.333333333333336</v>
      </c>
      <c r="AA443" s="70">
        <v>22</v>
      </c>
      <c r="AB443" s="70">
        <v>10</v>
      </c>
      <c r="AC443" s="70"/>
      <c r="AD443" s="130">
        <v>2</v>
      </c>
      <c r="AE443" s="152"/>
      <c r="AF443" s="156"/>
      <c r="AG443" s="159">
        <v>1</v>
      </c>
      <c r="AH443" s="137"/>
      <c r="AI443" s="136"/>
      <c r="AJ443" s="136"/>
      <c r="AK443" s="136">
        <v>1</v>
      </c>
      <c r="AL443" s="140"/>
      <c r="AM443" s="144"/>
      <c r="AN443" s="144"/>
      <c r="AO443" s="144"/>
      <c r="AP443" s="144"/>
      <c r="AQ443" s="2" t="str">
        <f t="shared" si="103"/>
        <v>http://www.aubertrain.com/shop/img-put/prod/112/4003-03-01.jpg</v>
      </c>
      <c r="AR443" s="2" t="str">
        <f t="shared" si="105"/>
        <v>,http://www.aubertrain.com/shop/img-put/prod/112/4003-03-02.jpg</v>
      </c>
      <c r="AS443" s="2" t="str">
        <f t="shared" si="106"/>
        <v/>
      </c>
      <c r="AT443" s="2" t="str">
        <f t="shared" si="107"/>
        <v/>
      </c>
      <c r="AU443" s="2" t="str">
        <f t="shared" si="108"/>
        <v/>
      </c>
      <c r="AV443" s="2" t="str">
        <f t="shared" si="109"/>
        <v/>
      </c>
      <c r="AW443" s="183" t="str">
        <f t="shared" si="104"/>
        <v>http://www.aubertrain.com/shop/img-put/prod/112/4003-03-01.jpg,http://www.aubertrain.com/shop/img-put/prod/112/4003-03-02.jpg</v>
      </c>
      <c r="AX443" s="183" t="str">
        <f t="shared" si="110"/>
        <v>PLAQUES CONSTRUCTEURS,04,FRANCE</v>
      </c>
    </row>
    <row r="444" spans="1:50" s="43" customFormat="1" ht="68" customHeight="1">
      <c r="A444" s="2">
        <v>443</v>
      </c>
      <c r="B444" s="32"/>
      <c r="C444" s="290">
        <v>112</v>
      </c>
      <c r="D444" s="294" t="s">
        <v>3501</v>
      </c>
      <c r="E444" s="294" t="s">
        <v>3510</v>
      </c>
      <c r="F444" s="171" t="str">
        <f t="shared" si="96"/>
        <v>1120402</v>
      </c>
      <c r="G444" s="171" t="str">
        <f t="shared" si="97"/>
        <v>PLAQUES CONSTRUCTEURS</v>
      </c>
      <c r="H444" s="171" t="str">
        <f t="shared" si="98"/>
        <v>04</v>
      </c>
      <c r="I444" s="171" t="str">
        <f t="shared" si="99"/>
        <v>FRANCE</v>
      </c>
      <c r="J444" s="171">
        <f t="shared" si="100"/>
        <v>0</v>
      </c>
      <c r="K444" s="31">
        <f t="shared" si="101"/>
        <v>0</v>
      </c>
      <c r="L444" s="192" t="s">
        <v>3499</v>
      </c>
      <c r="M444" s="206"/>
      <c r="N444" s="206"/>
      <c r="O444" s="206"/>
      <c r="P444" s="206"/>
      <c r="Q444" s="206"/>
      <c r="R444" s="32" t="s">
        <v>394</v>
      </c>
      <c r="S444" s="21">
        <v>1</v>
      </c>
      <c r="T444" s="69" t="s">
        <v>1026</v>
      </c>
      <c r="U444" s="69" t="s">
        <v>1094</v>
      </c>
      <c r="V444" s="74" t="s">
        <v>1165</v>
      </c>
      <c r="W444" s="69" t="s">
        <v>1111</v>
      </c>
      <c r="X444" s="45" t="s">
        <v>1166</v>
      </c>
      <c r="Y444" s="45" t="s">
        <v>2296</v>
      </c>
      <c r="Z444" s="280">
        <f t="shared" si="102"/>
        <v>16.666666666666668</v>
      </c>
      <c r="AA444" s="70">
        <v>20</v>
      </c>
      <c r="AB444" s="70"/>
      <c r="AC444" s="70"/>
      <c r="AD444" s="130"/>
      <c r="AE444" s="152"/>
      <c r="AF444" s="156"/>
      <c r="AG444" s="159">
        <v>1</v>
      </c>
      <c r="AH444" s="137"/>
      <c r="AI444" s="136"/>
      <c r="AJ444" s="136"/>
      <c r="AK444" s="136">
        <v>1</v>
      </c>
      <c r="AL444" s="140"/>
      <c r="AM444" s="144"/>
      <c r="AN444" s="144"/>
      <c r="AO444" s="144"/>
      <c r="AP444" s="144"/>
      <c r="AQ444" s="2" t="str">
        <f t="shared" si="103"/>
        <v>http://www.aubertrain.com/shop/img-put/prod/112/4003-04-01.jpg</v>
      </c>
      <c r="AR444" s="2" t="str">
        <f t="shared" si="105"/>
        <v/>
      </c>
      <c r="AS444" s="2" t="str">
        <f t="shared" si="106"/>
        <v/>
      </c>
      <c r="AT444" s="2" t="str">
        <f t="shared" si="107"/>
        <v/>
      </c>
      <c r="AU444" s="2" t="str">
        <f t="shared" si="108"/>
        <v/>
      </c>
      <c r="AV444" s="2" t="str">
        <f t="shared" si="109"/>
        <v/>
      </c>
      <c r="AW444" s="183" t="str">
        <f t="shared" si="104"/>
        <v>http://www.aubertrain.com/shop/img-put/prod/112/4003-04-01.jpg</v>
      </c>
      <c r="AX444" s="183" t="str">
        <f t="shared" si="110"/>
        <v>PLAQUES CONSTRUCTEURS,04,FRANCE</v>
      </c>
    </row>
    <row r="445" spans="1:50" s="43" customFormat="1" ht="68" customHeight="1">
      <c r="A445" s="1">
        <v>444</v>
      </c>
      <c r="B445" s="32">
        <v>4004</v>
      </c>
      <c r="C445" s="290">
        <v>112</v>
      </c>
      <c r="D445" s="294" t="s">
        <v>3501</v>
      </c>
      <c r="E445" s="294" t="s">
        <v>3510</v>
      </c>
      <c r="F445" s="171" t="str">
        <f t="shared" si="96"/>
        <v>1120402</v>
      </c>
      <c r="G445" s="171" t="str">
        <f t="shared" si="97"/>
        <v>PLAQUES CONSTRUCTEURS</v>
      </c>
      <c r="H445" s="171" t="str">
        <f t="shared" si="98"/>
        <v>04</v>
      </c>
      <c r="I445" s="171" t="str">
        <f t="shared" si="99"/>
        <v>FRANCE</v>
      </c>
      <c r="J445" s="171">
        <f t="shared" si="100"/>
        <v>0</v>
      </c>
      <c r="K445" s="31">
        <f t="shared" si="101"/>
        <v>0</v>
      </c>
      <c r="L445" s="192" t="s">
        <v>3499</v>
      </c>
      <c r="M445" s="192" t="s">
        <v>3510</v>
      </c>
      <c r="N445" s="197"/>
      <c r="O445" s="197"/>
      <c r="P445" s="197"/>
      <c r="Q445" s="197"/>
      <c r="R445" s="32" t="s">
        <v>398</v>
      </c>
      <c r="S445" s="21">
        <v>1</v>
      </c>
      <c r="T445" s="69" t="s">
        <v>1025</v>
      </c>
      <c r="U445" s="69" t="s">
        <v>644</v>
      </c>
      <c r="V445" s="69" t="s">
        <v>1025</v>
      </c>
      <c r="W445" s="69" t="s">
        <v>1099</v>
      </c>
      <c r="X445" s="45" t="s">
        <v>894</v>
      </c>
      <c r="Y445" s="45" t="s">
        <v>895</v>
      </c>
      <c r="Z445" s="280">
        <f t="shared" si="102"/>
        <v>13.333333333333334</v>
      </c>
      <c r="AA445" s="70">
        <v>16</v>
      </c>
      <c r="AB445" s="70">
        <v>7.9</v>
      </c>
      <c r="AC445" s="70"/>
      <c r="AD445" s="130">
        <v>2</v>
      </c>
      <c r="AE445" s="152"/>
      <c r="AF445" s="156"/>
      <c r="AG445" s="159">
        <v>1</v>
      </c>
      <c r="AH445" s="137"/>
      <c r="AI445" s="136"/>
      <c r="AJ445" s="136"/>
      <c r="AK445" s="136">
        <v>1</v>
      </c>
      <c r="AL445" s="140"/>
      <c r="AM445" s="144"/>
      <c r="AN445" s="144"/>
      <c r="AO445" s="144"/>
      <c r="AP445" s="144"/>
      <c r="AQ445" s="2" t="str">
        <f t="shared" si="103"/>
        <v>http://www.aubertrain.com/shop/img-put/prod/112/4004-01-01.jpg</v>
      </c>
      <c r="AR445" s="2" t="str">
        <f t="shared" si="105"/>
        <v>,http://www.aubertrain.com/shop/img-put/prod/112/4004-01-02.jpg</v>
      </c>
      <c r="AS445" s="2" t="str">
        <f t="shared" si="106"/>
        <v/>
      </c>
      <c r="AT445" s="2" t="str">
        <f t="shared" si="107"/>
        <v/>
      </c>
      <c r="AU445" s="2" t="str">
        <f t="shared" si="108"/>
        <v/>
      </c>
      <c r="AV445" s="2" t="str">
        <f t="shared" si="109"/>
        <v/>
      </c>
      <c r="AW445" s="183" t="str">
        <f t="shared" si="104"/>
        <v>http://www.aubertrain.com/shop/img-put/prod/112/4004-01-01.jpg,http://www.aubertrain.com/shop/img-put/prod/112/4004-01-02.jpg</v>
      </c>
      <c r="AX445" s="183" t="str">
        <f t="shared" si="110"/>
        <v>PLAQUES CONSTRUCTEURS,04,FRANCE</v>
      </c>
    </row>
    <row r="446" spans="1:50" s="43" customFormat="1" ht="68" customHeight="1">
      <c r="A446" s="2">
        <v>445</v>
      </c>
      <c r="B446" s="32"/>
      <c r="C446" s="290">
        <v>112</v>
      </c>
      <c r="D446" s="294" t="s">
        <v>3501</v>
      </c>
      <c r="E446" s="294" t="s">
        <v>3510</v>
      </c>
      <c r="F446" s="171" t="str">
        <f t="shared" si="96"/>
        <v>1120402</v>
      </c>
      <c r="G446" s="171" t="str">
        <f t="shared" si="97"/>
        <v>PLAQUES CONSTRUCTEURS</v>
      </c>
      <c r="H446" s="171" t="str">
        <f t="shared" si="98"/>
        <v>04</v>
      </c>
      <c r="I446" s="171" t="str">
        <f t="shared" si="99"/>
        <v>FRANCE</v>
      </c>
      <c r="J446" s="171">
        <f t="shared" si="100"/>
        <v>0</v>
      </c>
      <c r="K446" s="31">
        <f t="shared" si="101"/>
        <v>0</v>
      </c>
      <c r="L446" s="192" t="s">
        <v>3499</v>
      </c>
      <c r="M446" s="207"/>
      <c r="N446" s="207"/>
      <c r="O446" s="207"/>
      <c r="P446" s="207"/>
      <c r="Q446" s="207"/>
      <c r="R446" s="32" t="s">
        <v>547</v>
      </c>
      <c r="S446" s="21">
        <v>1</v>
      </c>
      <c r="T446" s="69" t="s">
        <v>1024</v>
      </c>
      <c r="U446" s="69" t="s">
        <v>640</v>
      </c>
      <c r="V446" s="69" t="s">
        <v>1150</v>
      </c>
      <c r="W446" s="69" t="s">
        <v>1168</v>
      </c>
      <c r="X446" s="45" t="s">
        <v>23</v>
      </c>
      <c r="Y446" s="45" t="s">
        <v>2297</v>
      </c>
      <c r="Z446" s="280">
        <f t="shared" si="102"/>
        <v>18.333333333333336</v>
      </c>
      <c r="AA446" s="70">
        <v>22</v>
      </c>
      <c r="AB446" s="70"/>
      <c r="AC446" s="70"/>
      <c r="AD446" s="130"/>
      <c r="AE446" s="152"/>
      <c r="AF446" s="156"/>
      <c r="AG446" s="159">
        <v>1</v>
      </c>
      <c r="AH446" s="137"/>
      <c r="AI446" s="136"/>
      <c r="AJ446" s="136"/>
      <c r="AK446" s="136">
        <v>1</v>
      </c>
      <c r="AL446" s="140"/>
      <c r="AM446" s="144"/>
      <c r="AN446" s="144"/>
      <c r="AO446" s="144"/>
      <c r="AP446" s="144"/>
      <c r="AQ446" s="2" t="str">
        <f t="shared" si="103"/>
        <v>http://www.aubertrain.com/shop/img-put/prod/112/4004-02-01.jpg</v>
      </c>
      <c r="AR446" s="2" t="str">
        <f t="shared" si="105"/>
        <v/>
      </c>
      <c r="AS446" s="2" t="str">
        <f t="shared" si="106"/>
        <v/>
      </c>
      <c r="AT446" s="2" t="str">
        <f t="shared" si="107"/>
        <v/>
      </c>
      <c r="AU446" s="2" t="str">
        <f t="shared" si="108"/>
        <v/>
      </c>
      <c r="AV446" s="2" t="str">
        <f t="shared" si="109"/>
        <v/>
      </c>
      <c r="AW446" s="183" t="str">
        <f t="shared" si="104"/>
        <v>http://www.aubertrain.com/shop/img-put/prod/112/4004-02-01.jpg</v>
      </c>
      <c r="AX446" s="183" t="str">
        <f t="shared" si="110"/>
        <v>PLAQUES CONSTRUCTEURS,04,FRANCE</v>
      </c>
    </row>
    <row r="447" spans="1:50" s="43" customFormat="1" ht="68" customHeight="1">
      <c r="A447" s="1">
        <v>446</v>
      </c>
      <c r="B447" s="32"/>
      <c r="C447" s="290">
        <v>112</v>
      </c>
      <c r="D447" s="294" t="s">
        <v>3501</v>
      </c>
      <c r="E447" s="294" t="s">
        <v>3510</v>
      </c>
      <c r="F447" s="171" t="str">
        <f t="shared" si="96"/>
        <v>1120402</v>
      </c>
      <c r="G447" s="171" t="str">
        <f t="shared" si="97"/>
        <v>PLAQUES CONSTRUCTEURS</v>
      </c>
      <c r="H447" s="171" t="str">
        <f t="shared" si="98"/>
        <v>04</v>
      </c>
      <c r="I447" s="171" t="str">
        <f t="shared" si="99"/>
        <v>FRANCE</v>
      </c>
      <c r="J447" s="171">
        <f t="shared" si="100"/>
        <v>0</v>
      </c>
      <c r="K447" s="31">
        <f t="shared" si="101"/>
        <v>0</v>
      </c>
      <c r="L447" s="192" t="s">
        <v>3499</v>
      </c>
      <c r="M447" s="192" t="s">
        <v>3510</v>
      </c>
      <c r="N447" s="206"/>
      <c r="O447" s="206"/>
      <c r="P447" s="206"/>
      <c r="Q447" s="206"/>
      <c r="R447" s="32" t="s">
        <v>548</v>
      </c>
      <c r="S447" s="21">
        <v>1</v>
      </c>
      <c r="T447" s="69" t="s">
        <v>1023</v>
      </c>
      <c r="U447" s="69" t="s">
        <v>641</v>
      </c>
      <c r="V447" s="69" t="s">
        <v>1112</v>
      </c>
      <c r="W447" s="69" t="s">
        <v>1169</v>
      </c>
      <c r="X447" s="45" t="s">
        <v>2835</v>
      </c>
      <c r="Y447" s="45" t="s">
        <v>2279</v>
      </c>
      <c r="Z447" s="280">
        <f t="shared" si="102"/>
        <v>11.666666666666668</v>
      </c>
      <c r="AA447" s="70">
        <v>14</v>
      </c>
      <c r="AB447" s="70">
        <v>6.5</v>
      </c>
      <c r="AC447" s="70"/>
      <c r="AD447" s="130">
        <v>3</v>
      </c>
      <c r="AE447" s="152"/>
      <c r="AF447" s="156"/>
      <c r="AG447" s="159">
        <v>1</v>
      </c>
      <c r="AH447" s="137"/>
      <c r="AI447" s="136"/>
      <c r="AJ447" s="136"/>
      <c r="AK447" s="136">
        <v>1</v>
      </c>
      <c r="AL447" s="140"/>
      <c r="AM447" s="144"/>
      <c r="AN447" s="144"/>
      <c r="AO447" s="144"/>
      <c r="AP447" s="144"/>
      <c r="AQ447" s="2" t="str">
        <f t="shared" si="103"/>
        <v>http://www.aubertrain.com/shop/img-put/prod/112/4004-03-01.jpg</v>
      </c>
      <c r="AR447" s="2" t="str">
        <f t="shared" si="105"/>
        <v>,http://www.aubertrain.com/shop/img-put/prod/112/4004-03-02.jpg</v>
      </c>
      <c r="AS447" s="2" t="str">
        <f t="shared" si="106"/>
        <v/>
      </c>
      <c r="AT447" s="2" t="str">
        <f t="shared" si="107"/>
        <v/>
      </c>
      <c r="AU447" s="2" t="str">
        <f t="shared" si="108"/>
        <v/>
      </c>
      <c r="AV447" s="2" t="str">
        <f t="shared" si="109"/>
        <v/>
      </c>
      <c r="AW447" s="183" t="str">
        <f t="shared" si="104"/>
        <v>http://www.aubertrain.com/shop/img-put/prod/112/4004-03-01.jpg,http://www.aubertrain.com/shop/img-put/prod/112/4004-03-02.jpg</v>
      </c>
      <c r="AX447" s="183" t="str">
        <f t="shared" si="110"/>
        <v>PLAQUES CONSTRUCTEURS,04,FRANCE</v>
      </c>
    </row>
    <row r="448" spans="1:50" s="43" customFormat="1" ht="68" customHeight="1">
      <c r="A448" s="2">
        <v>447</v>
      </c>
      <c r="B448" s="32"/>
      <c r="C448" s="290">
        <v>112</v>
      </c>
      <c r="D448" s="294" t="s">
        <v>3501</v>
      </c>
      <c r="E448" s="294" t="s">
        <v>3510</v>
      </c>
      <c r="F448" s="171" t="str">
        <f t="shared" si="96"/>
        <v>1120402</v>
      </c>
      <c r="G448" s="171" t="str">
        <f t="shared" si="97"/>
        <v>PLAQUES CONSTRUCTEURS</v>
      </c>
      <c r="H448" s="171" t="str">
        <f t="shared" si="98"/>
        <v>04</v>
      </c>
      <c r="I448" s="171" t="str">
        <f t="shared" si="99"/>
        <v>FRANCE</v>
      </c>
      <c r="J448" s="171">
        <f t="shared" si="100"/>
        <v>0</v>
      </c>
      <c r="K448" s="31">
        <f t="shared" si="101"/>
        <v>0</v>
      </c>
      <c r="L448" s="192" t="s">
        <v>3499</v>
      </c>
      <c r="M448" s="206"/>
      <c r="N448" s="206"/>
      <c r="O448" s="206"/>
      <c r="P448" s="206"/>
      <c r="Q448" s="206"/>
      <c r="R448" s="32" t="s">
        <v>549</v>
      </c>
      <c r="S448" s="21">
        <v>1</v>
      </c>
      <c r="T448" s="69" t="s">
        <v>1022</v>
      </c>
      <c r="U448" s="69" t="s">
        <v>645</v>
      </c>
      <c r="V448" s="69" t="s">
        <v>1113</v>
      </c>
      <c r="W448" s="69" t="s">
        <v>1170</v>
      </c>
      <c r="X448" s="45" t="s">
        <v>655</v>
      </c>
      <c r="Y448" s="45" t="s">
        <v>2298</v>
      </c>
      <c r="Z448" s="280">
        <f t="shared" si="102"/>
        <v>20</v>
      </c>
      <c r="AA448" s="70">
        <v>24</v>
      </c>
      <c r="AB448" s="70"/>
      <c r="AC448" s="70"/>
      <c r="AD448" s="130"/>
      <c r="AE448" s="152"/>
      <c r="AF448" s="156"/>
      <c r="AG448" s="159">
        <v>1</v>
      </c>
      <c r="AH448" s="137"/>
      <c r="AI448" s="136"/>
      <c r="AJ448" s="136"/>
      <c r="AK448" s="136">
        <v>1</v>
      </c>
      <c r="AL448" s="140"/>
      <c r="AM448" s="144"/>
      <c r="AN448" s="144"/>
      <c r="AO448" s="144"/>
      <c r="AP448" s="144"/>
      <c r="AQ448" s="2" t="str">
        <f t="shared" si="103"/>
        <v>http://www.aubertrain.com/shop/img-put/prod/112/4004-04-01.jpg</v>
      </c>
      <c r="AR448" s="2" t="str">
        <f t="shared" si="105"/>
        <v/>
      </c>
      <c r="AS448" s="2" t="str">
        <f t="shared" si="106"/>
        <v/>
      </c>
      <c r="AT448" s="2" t="str">
        <f t="shared" si="107"/>
        <v/>
      </c>
      <c r="AU448" s="2" t="str">
        <f t="shared" si="108"/>
        <v/>
      </c>
      <c r="AV448" s="2" t="str">
        <f t="shared" si="109"/>
        <v/>
      </c>
      <c r="AW448" s="183" t="str">
        <f t="shared" si="104"/>
        <v>http://www.aubertrain.com/shop/img-put/prod/112/4004-04-01.jpg</v>
      </c>
      <c r="AX448" s="183" t="str">
        <f t="shared" si="110"/>
        <v>PLAQUES CONSTRUCTEURS,04,FRANCE</v>
      </c>
    </row>
    <row r="449" spans="1:50" s="43" customFormat="1" ht="68" customHeight="1">
      <c r="A449" s="1">
        <v>448</v>
      </c>
      <c r="B449" s="32"/>
      <c r="C449" s="290">
        <v>112</v>
      </c>
      <c r="D449" s="294" t="s">
        <v>3501</v>
      </c>
      <c r="E449" s="294" t="s">
        <v>3510</v>
      </c>
      <c r="F449" s="171" t="str">
        <f t="shared" si="96"/>
        <v>1120402</v>
      </c>
      <c r="G449" s="171" t="str">
        <f t="shared" si="97"/>
        <v>PLAQUES CONSTRUCTEURS</v>
      </c>
      <c r="H449" s="171" t="str">
        <f t="shared" si="98"/>
        <v>04</v>
      </c>
      <c r="I449" s="171" t="str">
        <f t="shared" si="99"/>
        <v>FRANCE</v>
      </c>
      <c r="J449" s="171">
        <f t="shared" si="100"/>
        <v>0</v>
      </c>
      <c r="K449" s="31">
        <f t="shared" si="101"/>
        <v>0</v>
      </c>
      <c r="L449" s="192" t="s">
        <v>3499</v>
      </c>
      <c r="M449" s="206"/>
      <c r="N449" s="206"/>
      <c r="O449" s="206"/>
      <c r="P449" s="206"/>
      <c r="Q449" s="206"/>
      <c r="R449" s="32" t="s">
        <v>556</v>
      </c>
      <c r="S449" s="21">
        <v>1</v>
      </c>
      <c r="T449" s="69" t="s">
        <v>1020</v>
      </c>
      <c r="U449" s="69" t="s">
        <v>640</v>
      </c>
      <c r="V449" s="69" t="s">
        <v>1114</v>
      </c>
      <c r="W449" s="69" t="s">
        <v>1171</v>
      </c>
      <c r="X449" s="45" t="s">
        <v>2305</v>
      </c>
      <c r="Y449" s="45" t="s">
        <v>2299</v>
      </c>
      <c r="Z449" s="280">
        <f t="shared" si="102"/>
        <v>18.333333333333336</v>
      </c>
      <c r="AA449" s="70">
        <v>22</v>
      </c>
      <c r="AB449" s="70"/>
      <c r="AC449" s="70"/>
      <c r="AD449" s="130"/>
      <c r="AE449" s="152"/>
      <c r="AF449" s="156"/>
      <c r="AG449" s="159">
        <v>1</v>
      </c>
      <c r="AH449" s="137"/>
      <c r="AI449" s="136"/>
      <c r="AJ449" s="136"/>
      <c r="AK449" s="136">
        <v>1</v>
      </c>
      <c r="AL449" s="140"/>
      <c r="AM449" s="144"/>
      <c r="AN449" s="144"/>
      <c r="AO449" s="144"/>
      <c r="AP449" s="144"/>
      <c r="AQ449" s="2" t="str">
        <f t="shared" si="103"/>
        <v>http://www.aubertrain.com/shop/img-put/prod/112/4004-05-01.jpg</v>
      </c>
      <c r="AR449" s="2" t="str">
        <f t="shared" si="105"/>
        <v/>
      </c>
      <c r="AS449" s="2" t="str">
        <f t="shared" si="106"/>
        <v/>
      </c>
      <c r="AT449" s="2" t="str">
        <f t="shared" si="107"/>
        <v/>
      </c>
      <c r="AU449" s="2" t="str">
        <f t="shared" si="108"/>
        <v/>
      </c>
      <c r="AV449" s="2" t="str">
        <f t="shared" si="109"/>
        <v/>
      </c>
      <c r="AW449" s="183" t="str">
        <f t="shared" si="104"/>
        <v>http://www.aubertrain.com/shop/img-put/prod/112/4004-05-01.jpg</v>
      </c>
      <c r="AX449" s="183" t="str">
        <f t="shared" si="110"/>
        <v>PLAQUES CONSTRUCTEURS,04,FRANCE</v>
      </c>
    </row>
    <row r="450" spans="1:50" s="43" customFormat="1" ht="68" customHeight="1">
      <c r="A450" s="2">
        <v>449</v>
      </c>
      <c r="B450" s="32"/>
      <c r="C450" s="290">
        <v>112</v>
      </c>
      <c r="D450" s="294" t="s">
        <v>3501</v>
      </c>
      <c r="E450" s="294" t="s">
        <v>3510</v>
      </c>
      <c r="F450" s="171" t="str">
        <f t="shared" ref="F450:F513" si="111">C450&amp;D450&amp;E450</f>
        <v>1120402</v>
      </c>
      <c r="G450" s="171" t="str">
        <f t="shared" ref="G450:G513" si="112">VLOOKUP(F450,Categories,5,FALSE)</f>
        <v>PLAQUES CONSTRUCTEURS</v>
      </c>
      <c r="H450" s="171" t="str">
        <f t="shared" ref="H450:H513" si="113">IF(ISBLANK(D450),"",VLOOKUP(F450,Categories,7,FALSE))</f>
        <v>04</v>
      </c>
      <c r="I450" s="171" t="str">
        <f t="shared" ref="I450:I513" si="114">IF(ISBLANK(E450),"",VLOOKUP(F450,Categories,9,FALSE))</f>
        <v>FRANCE</v>
      </c>
      <c r="J450" s="171">
        <f t="shared" ref="J450:J513" si="115">VLOOKUP(F450,categorie,14,FALSE)</f>
        <v>0</v>
      </c>
      <c r="K450" s="31">
        <f t="shared" ref="K450:K513" si="116">VLOOKUP(F450,Categories,13,FALSE)</f>
        <v>0</v>
      </c>
      <c r="L450" s="192" t="s">
        <v>3499</v>
      </c>
      <c r="M450" s="206"/>
      <c r="N450" s="206"/>
      <c r="O450" s="206"/>
      <c r="P450" s="206"/>
      <c r="Q450" s="206"/>
      <c r="R450" s="32" t="s">
        <v>550</v>
      </c>
      <c r="S450" s="21">
        <v>1</v>
      </c>
      <c r="T450" s="69" t="s">
        <v>1021</v>
      </c>
      <c r="U450" s="69" t="s">
        <v>637</v>
      </c>
      <c r="V450" s="69" t="s">
        <v>1115</v>
      </c>
      <c r="W450" s="69" t="s">
        <v>1172</v>
      </c>
      <c r="X450" s="45" t="s">
        <v>28</v>
      </c>
      <c r="Y450" s="45" t="s">
        <v>2282</v>
      </c>
      <c r="Z450" s="280">
        <f t="shared" ref="Z450:Z513" si="117">AA450/1.2</f>
        <v>11.666666666666668</v>
      </c>
      <c r="AA450" s="70">
        <v>14</v>
      </c>
      <c r="AB450" s="70"/>
      <c r="AC450" s="70"/>
      <c r="AD450" s="130"/>
      <c r="AE450" s="152"/>
      <c r="AF450" s="156"/>
      <c r="AG450" s="159">
        <v>1</v>
      </c>
      <c r="AH450" s="137"/>
      <c r="AI450" s="136"/>
      <c r="AJ450" s="136"/>
      <c r="AK450" s="136">
        <v>1</v>
      </c>
      <c r="AL450" s="140"/>
      <c r="AM450" s="144"/>
      <c r="AN450" s="144"/>
      <c r="AO450" s="144"/>
      <c r="AP450" s="144"/>
      <c r="AQ450" s="2" t="str">
        <f t="shared" ref="AQ450:AQ513" si="118">IF(ISBLANK(L450),"","http://www.aubertrain.com/shop/img-put/prod/"&amp;$C450&amp;"/"&amp;$R450&amp;"-"&amp;L450&amp;".jpg")</f>
        <v>http://www.aubertrain.com/shop/img-put/prod/112/4004-06-01.jpg</v>
      </c>
      <c r="AR450" s="2" t="str">
        <f t="shared" si="105"/>
        <v/>
      </c>
      <c r="AS450" s="2" t="str">
        <f t="shared" si="106"/>
        <v/>
      </c>
      <c r="AT450" s="2" t="str">
        <f t="shared" si="107"/>
        <v/>
      </c>
      <c r="AU450" s="2" t="str">
        <f t="shared" si="108"/>
        <v/>
      </c>
      <c r="AV450" s="2" t="str">
        <f t="shared" si="109"/>
        <v/>
      </c>
      <c r="AW450" s="183" t="str">
        <f t="shared" si="104"/>
        <v>http://www.aubertrain.com/shop/img-put/prod/112/4004-06-01.jpg</v>
      </c>
      <c r="AX450" s="183" t="str">
        <f t="shared" si="110"/>
        <v>PLAQUES CONSTRUCTEURS,04,FRANCE</v>
      </c>
    </row>
    <row r="451" spans="1:50" s="43" customFormat="1" ht="68" customHeight="1">
      <c r="A451" s="1">
        <v>450</v>
      </c>
      <c r="B451" s="73"/>
      <c r="C451" s="290">
        <v>112</v>
      </c>
      <c r="D451" s="294" t="s">
        <v>3501</v>
      </c>
      <c r="E451" s="294" t="s">
        <v>3510</v>
      </c>
      <c r="F451" s="171" t="str">
        <f t="shared" si="111"/>
        <v>1120402</v>
      </c>
      <c r="G451" s="171" t="str">
        <f t="shared" si="112"/>
        <v>PLAQUES CONSTRUCTEURS</v>
      </c>
      <c r="H451" s="171" t="str">
        <f t="shared" si="113"/>
        <v>04</v>
      </c>
      <c r="I451" s="171" t="str">
        <f t="shared" si="114"/>
        <v>FRANCE</v>
      </c>
      <c r="J451" s="171">
        <f t="shared" si="115"/>
        <v>0</v>
      </c>
      <c r="K451" s="31">
        <f t="shared" si="116"/>
        <v>0</v>
      </c>
      <c r="L451" s="192" t="s">
        <v>3499</v>
      </c>
      <c r="M451" s="201"/>
      <c r="N451" s="201"/>
      <c r="O451" s="201"/>
      <c r="P451" s="201"/>
      <c r="Q451" s="201"/>
      <c r="R451" s="67" t="s">
        <v>557</v>
      </c>
      <c r="S451" s="21">
        <v>1</v>
      </c>
      <c r="T451" s="39" t="s">
        <v>1019</v>
      </c>
      <c r="U451" s="39" t="s">
        <v>642</v>
      </c>
      <c r="V451" s="39" t="s">
        <v>1116</v>
      </c>
      <c r="W451" s="39" t="s">
        <v>1173</v>
      </c>
      <c r="X451" s="40" t="s">
        <v>2280</v>
      </c>
      <c r="Y451" s="40" t="s">
        <v>2281</v>
      </c>
      <c r="Z451" s="280">
        <f t="shared" si="117"/>
        <v>13.333333333333334</v>
      </c>
      <c r="AA451" s="42">
        <v>16</v>
      </c>
      <c r="AB451" s="70"/>
      <c r="AC451" s="70"/>
      <c r="AD451" s="131">
        <v>2</v>
      </c>
      <c r="AE451" s="152"/>
      <c r="AF451" s="156"/>
      <c r="AG451" s="159">
        <v>1</v>
      </c>
      <c r="AH451" s="137"/>
      <c r="AI451" s="136"/>
      <c r="AJ451" s="136"/>
      <c r="AK451" s="136">
        <v>1</v>
      </c>
      <c r="AL451" s="140"/>
      <c r="AM451" s="144"/>
      <c r="AN451" s="144"/>
      <c r="AO451" s="144"/>
      <c r="AP451" s="144"/>
      <c r="AQ451" s="2" t="str">
        <f t="shared" si="118"/>
        <v>http://www.aubertrain.com/shop/img-put/prod/112/4004-07-01.jpg</v>
      </c>
      <c r="AR451" s="2" t="str">
        <f t="shared" si="105"/>
        <v/>
      </c>
      <c r="AS451" s="2" t="str">
        <f t="shared" si="106"/>
        <v/>
      </c>
      <c r="AT451" s="2" t="str">
        <f t="shared" si="107"/>
        <v/>
      </c>
      <c r="AU451" s="2" t="str">
        <f t="shared" si="108"/>
        <v/>
      </c>
      <c r="AV451" s="2" t="str">
        <f t="shared" si="109"/>
        <v/>
      </c>
      <c r="AW451" s="183" t="str">
        <f t="shared" si="104"/>
        <v>http://www.aubertrain.com/shop/img-put/prod/112/4004-07-01.jpg</v>
      </c>
      <c r="AX451" s="183" t="str">
        <f t="shared" si="110"/>
        <v>PLAQUES CONSTRUCTEURS,04,FRANCE</v>
      </c>
    </row>
    <row r="452" spans="1:50" s="43" customFormat="1" ht="68" customHeight="1">
      <c r="A452" s="2">
        <v>451</v>
      </c>
      <c r="B452" s="32"/>
      <c r="C452" s="290">
        <v>112</v>
      </c>
      <c r="D452" s="294" t="s">
        <v>3501</v>
      </c>
      <c r="E452" s="294" t="s">
        <v>3510</v>
      </c>
      <c r="F452" s="171" t="str">
        <f t="shared" si="111"/>
        <v>1120402</v>
      </c>
      <c r="G452" s="171" t="str">
        <f t="shared" si="112"/>
        <v>PLAQUES CONSTRUCTEURS</v>
      </c>
      <c r="H452" s="171" t="str">
        <f t="shared" si="113"/>
        <v>04</v>
      </c>
      <c r="I452" s="171" t="str">
        <f t="shared" si="114"/>
        <v>FRANCE</v>
      </c>
      <c r="J452" s="171">
        <f t="shared" si="115"/>
        <v>0</v>
      </c>
      <c r="K452" s="31">
        <f t="shared" si="116"/>
        <v>0</v>
      </c>
      <c r="L452" s="192" t="s">
        <v>3499</v>
      </c>
      <c r="M452" s="206"/>
      <c r="N452" s="206"/>
      <c r="O452" s="206"/>
      <c r="P452" s="206"/>
      <c r="Q452" s="206"/>
      <c r="R452" s="32" t="s">
        <v>699</v>
      </c>
      <c r="S452" s="21">
        <v>1</v>
      </c>
      <c r="T452" s="69" t="s">
        <v>1018</v>
      </c>
      <c r="U452" s="69" t="s">
        <v>643</v>
      </c>
      <c r="V452" s="69" t="s">
        <v>1117</v>
      </c>
      <c r="W452" s="69" t="s">
        <v>1174</v>
      </c>
      <c r="X452" s="45" t="s">
        <v>26</v>
      </c>
      <c r="Y452" s="45" t="s">
        <v>2300</v>
      </c>
      <c r="Z452" s="280">
        <f t="shared" si="117"/>
        <v>20</v>
      </c>
      <c r="AA452" s="70">
        <v>24</v>
      </c>
      <c r="AB452" s="70"/>
      <c r="AC452" s="70"/>
      <c r="AD452" s="130"/>
      <c r="AE452" s="152"/>
      <c r="AF452" s="156"/>
      <c r="AG452" s="159">
        <v>1</v>
      </c>
      <c r="AH452" s="137"/>
      <c r="AI452" s="136"/>
      <c r="AJ452" s="136"/>
      <c r="AK452" s="136">
        <v>1</v>
      </c>
      <c r="AL452" s="140"/>
      <c r="AM452" s="144"/>
      <c r="AN452" s="144"/>
      <c r="AO452" s="144"/>
      <c r="AP452" s="144"/>
      <c r="AQ452" s="2" t="str">
        <f t="shared" si="118"/>
        <v>http://www.aubertrain.com/shop/img-put/prod/112/4004-08-01.jpg</v>
      </c>
      <c r="AR452" s="2" t="str">
        <f t="shared" si="105"/>
        <v/>
      </c>
      <c r="AS452" s="2" t="str">
        <f t="shared" si="106"/>
        <v/>
      </c>
      <c r="AT452" s="2" t="str">
        <f t="shared" si="107"/>
        <v/>
      </c>
      <c r="AU452" s="2" t="str">
        <f t="shared" si="108"/>
        <v/>
      </c>
      <c r="AV452" s="2" t="str">
        <f t="shared" si="109"/>
        <v/>
      </c>
      <c r="AW452" s="183" t="str">
        <f t="shared" ref="AW452:AW515" si="119">AQ452&amp;AR452&amp;AS452&amp;AT452&amp;AU452&amp;AV452</f>
        <v>http://www.aubertrain.com/shop/img-put/prod/112/4004-08-01.jpg</v>
      </c>
      <c r="AX452" s="183" t="str">
        <f t="shared" si="110"/>
        <v>PLAQUES CONSTRUCTEURS,04,FRANCE</v>
      </c>
    </row>
    <row r="453" spans="1:50" s="43" customFormat="1" ht="68" customHeight="1">
      <c r="A453" s="1">
        <v>452</v>
      </c>
      <c r="B453" s="32"/>
      <c r="C453" s="290">
        <v>112</v>
      </c>
      <c r="D453" s="294" t="s">
        <v>3501</v>
      </c>
      <c r="E453" s="294" t="s">
        <v>3510</v>
      </c>
      <c r="F453" s="171" t="str">
        <f t="shared" si="111"/>
        <v>1120402</v>
      </c>
      <c r="G453" s="171" t="str">
        <f t="shared" si="112"/>
        <v>PLAQUES CONSTRUCTEURS</v>
      </c>
      <c r="H453" s="171" t="str">
        <f t="shared" si="113"/>
        <v>04</v>
      </c>
      <c r="I453" s="171" t="str">
        <f t="shared" si="114"/>
        <v>FRANCE</v>
      </c>
      <c r="J453" s="171">
        <f t="shared" si="115"/>
        <v>0</v>
      </c>
      <c r="K453" s="31">
        <f t="shared" si="116"/>
        <v>0</v>
      </c>
      <c r="L453" s="192" t="s">
        <v>3499</v>
      </c>
      <c r="M453" s="206"/>
      <c r="N453" s="206"/>
      <c r="O453" s="206"/>
      <c r="P453" s="206"/>
      <c r="Q453" s="206"/>
      <c r="R453" s="32" t="s">
        <v>698</v>
      </c>
      <c r="S453" s="21">
        <v>1</v>
      </c>
      <c r="T453" s="69" t="s">
        <v>1017</v>
      </c>
      <c r="U453" s="69" t="s">
        <v>2022</v>
      </c>
      <c r="V453" s="69" t="s">
        <v>1118</v>
      </c>
      <c r="W453" s="69" t="s">
        <v>1175</v>
      </c>
      <c r="X453" s="45" t="s">
        <v>24</v>
      </c>
      <c r="Y453" s="45" t="s">
        <v>2108</v>
      </c>
      <c r="Z453" s="280">
        <f t="shared" si="117"/>
        <v>20</v>
      </c>
      <c r="AA453" s="70">
        <v>24</v>
      </c>
      <c r="AB453" s="148"/>
      <c r="AC453" s="148"/>
      <c r="AD453" s="129"/>
      <c r="AE453" s="152"/>
      <c r="AF453" s="156"/>
      <c r="AG453" s="159">
        <v>1</v>
      </c>
      <c r="AH453" s="137"/>
      <c r="AI453" s="136"/>
      <c r="AJ453" s="136"/>
      <c r="AK453" s="136">
        <v>1</v>
      </c>
      <c r="AL453" s="140"/>
      <c r="AM453" s="144"/>
      <c r="AN453" s="144"/>
      <c r="AO453" s="144"/>
      <c r="AP453" s="144"/>
      <c r="AQ453" s="2" t="str">
        <f t="shared" si="118"/>
        <v>http://www.aubertrain.com/shop/img-put/prod/112/4004-09-01.jpg</v>
      </c>
      <c r="AR453" s="2" t="str">
        <f t="shared" si="105"/>
        <v/>
      </c>
      <c r="AS453" s="2" t="str">
        <f t="shared" si="106"/>
        <v/>
      </c>
      <c r="AT453" s="2" t="str">
        <f t="shared" si="107"/>
        <v/>
      </c>
      <c r="AU453" s="2" t="str">
        <f t="shared" si="108"/>
        <v/>
      </c>
      <c r="AV453" s="2" t="str">
        <f t="shared" si="109"/>
        <v/>
      </c>
      <c r="AW453" s="183" t="str">
        <f t="shared" si="119"/>
        <v>http://www.aubertrain.com/shop/img-put/prod/112/4004-09-01.jpg</v>
      </c>
      <c r="AX453" s="183" t="str">
        <f t="shared" si="110"/>
        <v>PLAQUES CONSTRUCTEURS,04,FRANCE</v>
      </c>
    </row>
    <row r="454" spans="1:50" s="43" customFormat="1" ht="68" customHeight="1">
      <c r="A454" s="2">
        <v>453</v>
      </c>
      <c r="B454" s="72"/>
      <c r="C454" s="290">
        <v>112</v>
      </c>
      <c r="D454" s="294" t="s">
        <v>3501</v>
      </c>
      <c r="E454" s="294" t="s">
        <v>3510</v>
      </c>
      <c r="F454" s="171" t="str">
        <f t="shared" si="111"/>
        <v>1120402</v>
      </c>
      <c r="G454" s="171" t="str">
        <f t="shared" si="112"/>
        <v>PLAQUES CONSTRUCTEURS</v>
      </c>
      <c r="H454" s="171" t="str">
        <f t="shared" si="113"/>
        <v>04</v>
      </c>
      <c r="I454" s="171" t="str">
        <f t="shared" si="114"/>
        <v>FRANCE</v>
      </c>
      <c r="J454" s="171">
        <f t="shared" si="115"/>
        <v>0</v>
      </c>
      <c r="K454" s="31">
        <f t="shared" si="116"/>
        <v>0</v>
      </c>
      <c r="L454" s="192" t="s">
        <v>3499</v>
      </c>
      <c r="M454" s="192" t="s">
        <v>3510</v>
      </c>
      <c r="N454" s="207"/>
      <c r="O454" s="207"/>
      <c r="P454" s="207"/>
      <c r="Q454" s="207"/>
      <c r="R454" s="72" t="s">
        <v>700</v>
      </c>
      <c r="S454" s="21">
        <v>1</v>
      </c>
      <c r="T454" s="69" t="s">
        <v>1016</v>
      </c>
      <c r="U454" s="69" t="s">
        <v>639</v>
      </c>
      <c r="V454" s="69" t="s">
        <v>1119</v>
      </c>
      <c r="W454" s="69" t="s">
        <v>2084</v>
      </c>
      <c r="X454" s="45" t="s">
        <v>896</v>
      </c>
      <c r="Y454" s="45" t="s">
        <v>1231</v>
      </c>
      <c r="Z454" s="280">
        <f t="shared" si="117"/>
        <v>13.333333333333334</v>
      </c>
      <c r="AA454" s="70">
        <v>16</v>
      </c>
      <c r="AB454" s="148">
        <v>8.9499999999999993</v>
      </c>
      <c r="AC454" s="148"/>
      <c r="AD454" s="129">
        <v>1</v>
      </c>
      <c r="AE454" s="152"/>
      <c r="AF454" s="156"/>
      <c r="AG454" s="159">
        <v>1</v>
      </c>
      <c r="AH454" s="137"/>
      <c r="AI454" s="136"/>
      <c r="AJ454" s="136"/>
      <c r="AK454" s="136">
        <v>1</v>
      </c>
      <c r="AL454" s="140"/>
      <c r="AM454" s="144"/>
      <c r="AN454" s="144"/>
      <c r="AO454" s="144"/>
      <c r="AP454" s="144"/>
      <c r="AQ454" s="2" t="str">
        <f t="shared" si="118"/>
        <v>http://www.aubertrain.com/shop/img-put/prod/112/4004-10-01.jpg</v>
      </c>
      <c r="AR454" s="2" t="str">
        <f t="shared" si="105"/>
        <v>,http://www.aubertrain.com/shop/img-put/prod/112/4004-10-02.jpg</v>
      </c>
      <c r="AS454" s="2" t="str">
        <f t="shared" si="106"/>
        <v/>
      </c>
      <c r="AT454" s="2" t="str">
        <f t="shared" si="107"/>
        <v/>
      </c>
      <c r="AU454" s="2" t="str">
        <f t="shared" si="108"/>
        <v/>
      </c>
      <c r="AV454" s="2" t="str">
        <f t="shared" si="109"/>
        <v/>
      </c>
      <c r="AW454" s="183" t="str">
        <f t="shared" si="119"/>
        <v>http://www.aubertrain.com/shop/img-put/prod/112/4004-10-01.jpg,http://www.aubertrain.com/shop/img-put/prod/112/4004-10-02.jpg</v>
      </c>
      <c r="AX454" s="183" t="str">
        <f t="shared" si="110"/>
        <v>PLAQUES CONSTRUCTEURS,04,FRANCE</v>
      </c>
    </row>
    <row r="455" spans="1:50" s="43" customFormat="1" ht="68" customHeight="1">
      <c r="A455" s="1">
        <v>454</v>
      </c>
      <c r="B455" s="72"/>
      <c r="C455" s="290">
        <v>112</v>
      </c>
      <c r="D455" s="294" t="s">
        <v>3501</v>
      </c>
      <c r="E455" s="294" t="s">
        <v>3510</v>
      </c>
      <c r="F455" s="171" t="str">
        <f t="shared" si="111"/>
        <v>1120402</v>
      </c>
      <c r="G455" s="171" t="str">
        <f t="shared" si="112"/>
        <v>PLAQUES CONSTRUCTEURS</v>
      </c>
      <c r="H455" s="171" t="str">
        <f t="shared" si="113"/>
        <v>04</v>
      </c>
      <c r="I455" s="171" t="str">
        <f t="shared" si="114"/>
        <v>FRANCE</v>
      </c>
      <c r="J455" s="171">
        <f t="shared" si="115"/>
        <v>0</v>
      </c>
      <c r="K455" s="31">
        <f t="shared" si="116"/>
        <v>0</v>
      </c>
      <c r="L455" s="192" t="s">
        <v>3499</v>
      </c>
      <c r="M455" s="207"/>
      <c r="N455" s="207"/>
      <c r="O455" s="207"/>
      <c r="P455" s="207"/>
      <c r="Q455" s="207"/>
      <c r="R455" s="72" t="s">
        <v>715</v>
      </c>
      <c r="S455" s="21">
        <v>1</v>
      </c>
      <c r="T455" s="69" t="s">
        <v>716</v>
      </c>
      <c r="U455" s="69" t="s">
        <v>2023</v>
      </c>
      <c r="V455" s="69" t="s">
        <v>1149</v>
      </c>
      <c r="W455" s="69" t="s">
        <v>1176</v>
      </c>
      <c r="X455" s="45" t="s">
        <v>1216</v>
      </c>
      <c r="Y455" s="45" t="s">
        <v>1217</v>
      </c>
      <c r="Z455" s="280">
        <f t="shared" si="117"/>
        <v>16.666666666666668</v>
      </c>
      <c r="AA455" s="70">
        <v>20</v>
      </c>
      <c r="AB455" s="148"/>
      <c r="AC455" s="148"/>
      <c r="AD455" s="129"/>
      <c r="AE455" s="152"/>
      <c r="AF455" s="156"/>
      <c r="AG455" s="159">
        <v>1</v>
      </c>
      <c r="AH455" s="137"/>
      <c r="AI455" s="136"/>
      <c r="AJ455" s="136"/>
      <c r="AK455" s="136">
        <v>1</v>
      </c>
      <c r="AL455" s="140"/>
      <c r="AM455" s="144"/>
      <c r="AN455" s="144"/>
      <c r="AO455" s="144"/>
      <c r="AP455" s="144"/>
      <c r="AQ455" s="2" t="str">
        <f t="shared" si="118"/>
        <v>http://www.aubertrain.com/shop/img-put/prod/112/4004-11-01.jpg</v>
      </c>
      <c r="AR455" s="2" t="str">
        <f t="shared" si="105"/>
        <v/>
      </c>
      <c r="AS455" s="2" t="str">
        <f t="shared" si="106"/>
        <v/>
      </c>
      <c r="AT455" s="2" t="str">
        <f t="shared" si="107"/>
        <v/>
      </c>
      <c r="AU455" s="2" t="str">
        <f t="shared" si="108"/>
        <v/>
      </c>
      <c r="AV455" s="2" t="str">
        <f t="shared" si="109"/>
        <v/>
      </c>
      <c r="AW455" s="183" t="str">
        <f t="shared" si="119"/>
        <v>http://www.aubertrain.com/shop/img-put/prod/112/4004-11-01.jpg</v>
      </c>
      <c r="AX455" s="183" t="str">
        <f t="shared" si="110"/>
        <v>PLAQUES CONSTRUCTEURS,04,FRANCE</v>
      </c>
    </row>
    <row r="456" spans="1:50" s="43" customFormat="1" ht="68" customHeight="1">
      <c r="A456" s="2">
        <v>455</v>
      </c>
      <c r="B456" s="72"/>
      <c r="C456" s="290">
        <v>112</v>
      </c>
      <c r="D456" s="294" t="s">
        <v>3501</v>
      </c>
      <c r="E456" s="294" t="s">
        <v>3510</v>
      </c>
      <c r="F456" s="171" t="str">
        <f t="shared" si="111"/>
        <v>1120402</v>
      </c>
      <c r="G456" s="171" t="str">
        <f t="shared" si="112"/>
        <v>PLAQUES CONSTRUCTEURS</v>
      </c>
      <c r="H456" s="171" t="str">
        <f t="shared" si="113"/>
        <v>04</v>
      </c>
      <c r="I456" s="171" t="str">
        <f t="shared" si="114"/>
        <v>FRANCE</v>
      </c>
      <c r="J456" s="171">
        <f t="shared" si="115"/>
        <v>0</v>
      </c>
      <c r="K456" s="31">
        <f t="shared" si="116"/>
        <v>0</v>
      </c>
      <c r="L456" s="192" t="s">
        <v>3499</v>
      </c>
      <c r="M456" s="207"/>
      <c r="N456" s="207"/>
      <c r="O456" s="207"/>
      <c r="P456" s="207"/>
      <c r="Q456" s="207"/>
      <c r="R456" s="72" t="s">
        <v>2102</v>
      </c>
      <c r="S456" s="21">
        <v>1</v>
      </c>
      <c r="T456" s="69" t="s">
        <v>2103</v>
      </c>
      <c r="U456" s="69" t="s">
        <v>2105</v>
      </c>
      <c r="V456" s="69" t="s">
        <v>2104</v>
      </c>
      <c r="W456" s="69" t="s">
        <v>2106</v>
      </c>
      <c r="X456" s="45" t="s">
        <v>2107</v>
      </c>
      <c r="Y456" s="45" t="s">
        <v>2109</v>
      </c>
      <c r="Z456" s="280">
        <f t="shared" si="117"/>
        <v>16.666666666666668</v>
      </c>
      <c r="AA456" s="70">
        <v>20</v>
      </c>
      <c r="AB456" s="148"/>
      <c r="AC456" s="148"/>
      <c r="AD456" s="129"/>
      <c r="AE456" s="152"/>
      <c r="AF456" s="156"/>
      <c r="AG456" s="159">
        <v>1</v>
      </c>
      <c r="AH456" s="137"/>
      <c r="AI456" s="136"/>
      <c r="AJ456" s="136"/>
      <c r="AK456" s="136">
        <v>1</v>
      </c>
      <c r="AL456" s="140"/>
      <c r="AM456" s="144"/>
      <c r="AN456" s="144"/>
      <c r="AO456" s="144"/>
      <c r="AP456" s="144"/>
      <c r="AQ456" s="2" t="str">
        <f t="shared" si="118"/>
        <v>http://www.aubertrain.com/shop/img-put/prod/112/4004-12-01.jpg</v>
      </c>
      <c r="AR456" s="2" t="str">
        <f t="shared" si="105"/>
        <v/>
      </c>
      <c r="AS456" s="2" t="str">
        <f t="shared" si="106"/>
        <v/>
      </c>
      <c r="AT456" s="2" t="str">
        <f t="shared" si="107"/>
        <v/>
      </c>
      <c r="AU456" s="2" t="str">
        <f t="shared" si="108"/>
        <v/>
      </c>
      <c r="AV456" s="2" t="str">
        <f t="shared" si="109"/>
        <v/>
      </c>
      <c r="AW456" s="183" t="str">
        <f t="shared" si="119"/>
        <v>http://www.aubertrain.com/shop/img-put/prod/112/4004-12-01.jpg</v>
      </c>
      <c r="AX456" s="183" t="str">
        <f t="shared" si="110"/>
        <v>PLAQUES CONSTRUCTEURS,04,FRANCE</v>
      </c>
    </row>
    <row r="457" spans="1:50" s="43" customFormat="1" ht="68" customHeight="1">
      <c r="A457" s="1">
        <v>456</v>
      </c>
      <c r="B457" s="32">
        <v>4005</v>
      </c>
      <c r="C457" s="290">
        <v>112</v>
      </c>
      <c r="D457" s="294" t="s">
        <v>3502</v>
      </c>
      <c r="E457" s="294" t="s">
        <v>3500</v>
      </c>
      <c r="F457" s="171" t="str">
        <f t="shared" si="111"/>
        <v>1120503</v>
      </c>
      <c r="G457" s="171" t="str">
        <f t="shared" si="112"/>
        <v>PLAQUES CONSTRUCTEURS</v>
      </c>
      <c r="H457" s="171" t="str">
        <f t="shared" si="113"/>
        <v>05</v>
      </c>
      <c r="I457" s="171" t="str">
        <f t="shared" si="114"/>
        <v>SWITZERLAND</v>
      </c>
      <c r="J457" s="171">
        <f t="shared" si="115"/>
        <v>0</v>
      </c>
      <c r="K457" s="31">
        <f t="shared" si="116"/>
        <v>0</v>
      </c>
      <c r="L457" s="192" t="s">
        <v>3499</v>
      </c>
      <c r="M457" s="206"/>
      <c r="N457" s="206"/>
      <c r="O457" s="206"/>
      <c r="P457" s="206"/>
      <c r="Q457" s="206"/>
      <c r="R457" s="32" t="s">
        <v>551</v>
      </c>
      <c r="S457" s="21">
        <v>1</v>
      </c>
      <c r="T457" s="69" t="s">
        <v>682</v>
      </c>
      <c r="U457" s="69" t="s">
        <v>1177</v>
      </c>
      <c r="V457" s="69" t="s">
        <v>682</v>
      </c>
      <c r="W457" s="69" t="s">
        <v>1177</v>
      </c>
      <c r="X457" s="45" t="s">
        <v>2306</v>
      </c>
      <c r="Y457" s="45" t="s">
        <v>1230</v>
      </c>
      <c r="Z457" s="280">
        <f t="shared" si="117"/>
        <v>10</v>
      </c>
      <c r="AA457" s="70">
        <v>12</v>
      </c>
      <c r="AB457" s="148">
        <v>5</v>
      </c>
      <c r="AC457" s="148"/>
      <c r="AD457" s="129">
        <v>2</v>
      </c>
      <c r="AE457" s="152"/>
      <c r="AF457" s="156"/>
      <c r="AG457" s="159">
        <v>1</v>
      </c>
      <c r="AH457" s="137"/>
      <c r="AI457" s="136"/>
      <c r="AJ457" s="136"/>
      <c r="AK457" s="136">
        <v>1</v>
      </c>
      <c r="AL457" s="140"/>
      <c r="AM457" s="144"/>
      <c r="AN457" s="144"/>
      <c r="AO457" s="144"/>
      <c r="AP457" s="144"/>
      <c r="AQ457" s="2" t="str">
        <f t="shared" si="118"/>
        <v>http://www.aubertrain.com/shop/img-put/prod/112/4005-01-01.jpg</v>
      </c>
      <c r="AR457" s="2" t="str">
        <f t="shared" si="105"/>
        <v/>
      </c>
      <c r="AS457" s="2" t="str">
        <f t="shared" si="106"/>
        <v/>
      </c>
      <c r="AT457" s="2" t="str">
        <f t="shared" si="107"/>
        <v/>
      </c>
      <c r="AU457" s="2" t="str">
        <f t="shared" si="108"/>
        <v/>
      </c>
      <c r="AV457" s="2" t="str">
        <f t="shared" si="109"/>
        <v/>
      </c>
      <c r="AW457" s="183" t="str">
        <f t="shared" si="119"/>
        <v>http://www.aubertrain.com/shop/img-put/prod/112/4005-01-01.jpg</v>
      </c>
      <c r="AX457" s="183" t="str">
        <f t="shared" si="110"/>
        <v>PLAQUES CONSTRUCTEURS,05,SWITZERLAND</v>
      </c>
    </row>
    <row r="458" spans="1:50" s="43" customFormat="1" ht="68" customHeight="1">
      <c r="A458" s="2">
        <v>457</v>
      </c>
      <c r="B458" s="73"/>
      <c r="C458" s="290">
        <v>112</v>
      </c>
      <c r="D458" s="294" t="s">
        <v>3502</v>
      </c>
      <c r="E458" s="294" t="s">
        <v>3500</v>
      </c>
      <c r="F458" s="171" t="str">
        <f t="shared" si="111"/>
        <v>1120503</v>
      </c>
      <c r="G458" s="171" t="str">
        <f t="shared" si="112"/>
        <v>PLAQUES CONSTRUCTEURS</v>
      </c>
      <c r="H458" s="171" t="str">
        <f t="shared" si="113"/>
        <v>05</v>
      </c>
      <c r="I458" s="171" t="str">
        <f t="shared" si="114"/>
        <v>SWITZERLAND</v>
      </c>
      <c r="J458" s="171">
        <f t="shared" si="115"/>
        <v>0</v>
      </c>
      <c r="K458" s="31">
        <f t="shared" si="116"/>
        <v>0</v>
      </c>
      <c r="L458" s="192" t="s">
        <v>3499</v>
      </c>
      <c r="M458" s="192" t="s">
        <v>3510</v>
      </c>
      <c r="N458" s="201"/>
      <c r="O458" s="201"/>
      <c r="P458" s="201"/>
      <c r="Q458" s="201"/>
      <c r="R458" s="67" t="s">
        <v>683</v>
      </c>
      <c r="S458" s="21">
        <v>1</v>
      </c>
      <c r="T458" s="69" t="s">
        <v>685</v>
      </c>
      <c r="U458" s="69" t="s">
        <v>1178</v>
      </c>
      <c r="V458" s="69" t="s">
        <v>685</v>
      </c>
      <c r="W458" s="69" t="s">
        <v>1178</v>
      </c>
      <c r="X458" s="45" t="s">
        <v>2307</v>
      </c>
      <c r="Y458" s="45" t="s">
        <v>2308</v>
      </c>
      <c r="Z458" s="280">
        <f t="shared" si="117"/>
        <v>13.333333333333334</v>
      </c>
      <c r="AA458" s="70">
        <v>16</v>
      </c>
      <c r="AB458" s="148">
        <v>5.36</v>
      </c>
      <c r="AC458" s="148"/>
      <c r="AD458" s="129">
        <v>2</v>
      </c>
      <c r="AE458" s="152"/>
      <c r="AF458" s="156"/>
      <c r="AG458" s="159">
        <v>1</v>
      </c>
      <c r="AH458" s="137"/>
      <c r="AI458" s="136"/>
      <c r="AJ458" s="136"/>
      <c r="AK458" s="136">
        <v>1</v>
      </c>
      <c r="AL458" s="140"/>
      <c r="AM458" s="144"/>
      <c r="AN458" s="144"/>
      <c r="AO458" s="144"/>
      <c r="AP458" s="144"/>
      <c r="AQ458" s="2" t="str">
        <f t="shared" si="118"/>
        <v>http://www.aubertrain.com/shop/img-put/prod/112/4005-02-01.jpg</v>
      </c>
      <c r="AR458" s="2" t="str">
        <f t="shared" si="105"/>
        <v>,http://www.aubertrain.com/shop/img-put/prod/112/4005-02-02.jpg</v>
      </c>
      <c r="AS458" s="2" t="str">
        <f t="shared" si="106"/>
        <v/>
      </c>
      <c r="AT458" s="2" t="str">
        <f t="shared" si="107"/>
        <v/>
      </c>
      <c r="AU458" s="2" t="str">
        <f t="shared" si="108"/>
        <v/>
      </c>
      <c r="AV458" s="2" t="str">
        <f t="shared" si="109"/>
        <v/>
      </c>
      <c r="AW458" s="183" t="str">
        <f t="shared" si="119"/>
        <v>http://www.aubertrain.com/shop/img-put/prod/112/4005-02-01.jpg,http://www.aubertrain.com/shop/img-put/prod/112/4005-02-02.jpg</v>
      </c>
      <c r="AX458" s="183" t="str">
        <f t="shared" si="110"/>
        <v>PLAQUES CONSTRUCTEURS,05,SWITZERLAND</v>
      </c>
    </row>
    <row r="459" spans="1:50" s="43" customFormat="1" ht="68" customHeight="1">
      <c r="A459" s="1">
        <v>458</v>
      </c>
      <c r="B459" s="73"/>
      <c r="C459" s="290">
        <v>112</v>
      </c>
      <c r="D459" s="294" t="s">
        <v>3502</v>
      </c>
      <c r="E459" s="294" t="s">
        <v>3500</v>
      </c>
      <c r="F459" s="171" t="str">
        <f t="shared" si="111"/>
        <v>1120503</v>
      </c>
      <c r="G459" s="171" t="str">
        <f t="shared" si="112"/>
        <v>PLAQUES CONSTRUCTEURS</v>
      </c>
      <c r="H459" s="171" t="str">
        <f t="shared" si="113"/>
        <v>05</v>
      </c>
      <c r="I459" s="171" t="str">
        <f t="shared" si="114"/>
        <v>SWITZERLAND</v>
      </c>
      <c r="J459" s="171">
        <f t="shared" si="115"/>
        <v>0</v>
      </c>
      <c r="K459" s="31">
        <f t="shared" si="116"/>
        <v>0</v>
      </c>
      <c r="L459" s="192" t="s">
        <v>3499</v>
      </c>
      <c r="M459" s="192" t="s">
        <v>3510</v>
      </c>
      <c r="N459" s="201"/>
      <c r="O459" s="201"/>
      <c r="P459" s="201"/>
      <c r="Q459" s="201"/>
      <c r="R459" s="67" t="s">
        <v>687</v>
      </c>
      <c r="S459" s="21">
        <v>1</v>
      </c>
      <c r="T459" s="69" t="s">
        <v>1031</v>
      </c>
      <c r="U459" s="69" t="s">
        <v>2024</v>
      </c>
      <c r="V459" s="69" t="s">
        <v>1120</v>
      </c>
      <c r="W459" s="69" t="s">
        <v>2002</v>
      </c>
      <c r="X459" s="45" t="s">
        <v>2301</v>
      </c>
      <c r="Y459" s="45" t="s">
        <v>2302</v>
      </c>
      <c r="Z459" s="280">
        <f t="shared" si="117"/>
        <v>26.666666666666668</v>
      </c>
      <c r="AA459" s="70">
        <v>32</v>
      </c>
      <c r="AB459" s="148">
        <v>14.64</v>
      </c>
      <c r="AC459" s="148"/>
      <c r="AD459" s="129">
        <v>3</v>
      </c>
      <c r="AE459" s="152"/>
      <c r="AF459" s="156"/>
      <c r="AG459" s="159">
        <v>1</v>
      </c>
      <c r="AH459" s="137"/>
      <c r="AI459" s="136"/>
      <c r="AJ459" s="136"/>
      <c r="AK459" s="136">
        <v>1</v>
      </c>
      <c r="AL459" s="140"/>
      <c r="AM459" s="144"/>
      <c r="AN459" s="144"/>
      <c r="AO459" s="144"/>
      <c r="AP459" s="144"/>
      <c r="AQ459" s="2" t="str">
        <f t="shared" si="118"/>
        <v>http://www.aubertrain.com/shop/img-put/prod/112/4005-03-01.jpg</v>
      </c>
      <c r="AR459" s="2" t="str">
        <f t="shared" si="105"/>
        <v>,http://www.aubertrain.com/shop/img-put/prod/112/4005-03-02.jpg</v>
      </c>
      <c r="AS459" s="2" t="str">
        <f t="shared" si="106"/>
        <v/>
      </c>
      <c r="AT459" s="2" t="str">
        <f t="shared" si="107"/>
        <v/>
      </c>
      <c r="AU459" s="2" t="str">
        <f t="shared" si="108"/>
        <v/>
      </c>
      <c r="AV459" s="2" t="str">
        <f t="shared" si="109"/>
        <v/>
      </c>
      <c r="AW459" s="183" t="str">
        <f t="shared" si="119"/>
        <v>http://www.aubertrain.com/shop/img-put/prod/112/4005-03-01.jpg,http://www.aubertrain.com/shop/img-put/prod/112/4005-03-02.jpg</v>
      </c>
      <c r="AX459" s="183" t="str">
        <f t="shared" si="110"/>
        <v>PLAQUES CONSTRUCTEURS,05,SWITZERLAND</v>
      </c>
    </row>
    <row r="460" spans="1:50" s="43" customFormat="1" ht="68" customHeight="1">
      <c r="A460" s="2">
        <v>459</v>
      </c>
      <c r="B460" s="73"/>
      <c r="C460" s="290">
        <v>112</v>
      </c>
      <c r="D460" s="294" t="s">
        <v>3502</v>
      </c>
      <c r="E460" s="294" t="s">
        <v>3500</v>
      </c>
      <c r="F460" s="171" t="str">
        <f t="shared" si="111"/>
        <v>1120503</v>
      </c>
      <c r="G460" s="171" t="str">
        <f t="shared" si="112"/>
        <v>PLAQUES CONSTRUCTEURS</v>
      </c>
      <c r="H460" s="171" t="str">
        <f t="shared" si="113"/>
        <v>05</v>
      </c>
      <c r="I460" s="171" t="str">
        <f t="shared" si="114"/>
        <v>SWITZERLAND</v>
      </c>
      <c r="J460" s="171">
        <f t="shared" si="115"/>
        <v>0</v>
      </c>
      <c r="K460" s="31">
        <f t="shared" si="116"/>
        <v>0</v>
      </c>
      <c r="L460" s="192" t="s">
        <v>3499</v>
      </c>
      <c r="M460" s="201"/>
      <c r="N460" s="201"/>
      <c r="O460" s="201"/>
      <c r="P460" s="201"/>
      <c r="Q460" s="201"/>
      <c r="R460" s="67" t="s">
        <v>3081</v>
      </c>
      <c r="S460" s="21">
        <v>1</v>
      </c>
      <c r="T460" s="69" t="s">
        <v>3082</v>
      </c>
      <c r="U460" s="69" t="s">
        <v>3127</v>
      </c>
      <c r="V460" s="69" t="s">
        <v>3129</v>
      </c>
      <c r="W460" s="69" t="s">
        <v>3128</v>
      </c>
      <c r="X460" s="45" t="s">
        <v>3131</v>
      </c>
      <c r="Y460" s="45" t="s">
        <v>3130</v>
      </c>
      <c r="Z460" s="280">
        <f t="shared" si="117"/>
        <v>18.333333333333336</v>
      </c>
      <c r="AA460" s="70">
        <v>22</v>
      </c>
      <c r="AB460" s="148"/>
      <c r="AC460" s="148"/>
      <c r="AD460" s="129"/>
      <c r="AE460" s="152"/>
      <c r="AF460" s="156"/>
      <c r="AG460" s="159">
        <v>1</v>
      </c>
      <c r="AH460" s="137"/>
      <c r="AI460" s="136"/>
      <c r="AJ460" s="136"/>
      <c r="AK460" s="136">
        <v>1</v>
      </c>
      <c r="AL460" s="140"/>
      <c r="AM460" s="144"/>
      <c r="AN460" s="144"/>
      <c r="AO460" s="144"/>
      <c r="AP460" s="144"/>
      <c r="AQ460" s="2" t="str">
        <f t="shared" si="118"/>
        <v>http://www.aubertrain.com/shop/img-put/prod/112/4005-04-01.jpg</v>
      </c>
      <c r="AR460" s="2" t="str">
        <f t="shared" si="105"/>
        <v/>
      </c>
      <c r="AS460" s="2" t="str">
        <f t="shared" si="106"/>
        <v/>
      </c>
      <c r="AT460" s="2" t="str">
        <f t="shared" si="107"/>
        <v/>
      </c>
      <c r="AU460" s="2" t="str">
        <f t="shared" si="108"/>
        <v/>
      </c>
      <c r="AV460" s="2" t="str">
        <f t="shared" si="109"/>
        <v/>
      </c>
      <c r="AW460" s="183" t="str">
        <f t="shared" si="119"/>
        <v>http://www.aubertrain.com/shop/img-put/prod/112/4005-04-01.jpg</v>
      </c>
      <c r="AX460" s="183" t="str">
        <f t="shared" si="110"/>
        <v>PLAQUES CONSTRUCTEURS,05,SWITZERLAND</v>
      </c>
    </row>
    <row r="461" spans="1:50" s="43" customFormat="1" ht="68" customHeight="1">
      <c r="A461" s="1">
        <v>460</v>
      </c>
      <c r="B461" s="73">
        <v>4006</v>
      </c>
      <c r="C461" s="290">
        <v>112</v>
      </c>
      <c r="D461" s="294" t="s">
        <v>3501</v>
      </c>
      <c r="E461" s="294" t="s">
        <v>3510</v>
      </c>
      <c r="F461" s="171" t="str">
        <f t="shared" si="111"/>
        <v>1120402</v>
      </c>
      <c r="G461" s="171" t="str">
        <f t="shared" si="112"/>
        <v>PLAQUES CONSTRUCTEURS</v>
      </c>
      <c r="H461" s="171" t="str">
        <f t="shared" si="113"/>
        <v>04</v>
      </c>
      <c r="I461" s="171" t="str">
        <f t="shared" si="114"/>
        <v>FRANCE</v>
      </c>
      <c r="J461" s="171">
        <f t="shared" si="115"/>
        <v>0</v>
      </c>
      <c r="K461" s="31">
        <f t="shared" si="116"/>
        <v>0</v>
      </c>
      <c r="L461" s="192" t="s">
        <v>3499</v>
      </c>
      <c r="M461" s="192" t="s">
        <v>3510</v>
      </c>
      <c r="N461" s="201"/>
      <c r="O461" s="201"/>
      <c r="P461" s="201"/>
      <c r="Q461" s="201"/>
      <c r="R461" s="67" t="s">
        <v>686</v>
      </c>
      <c r="S461" s="21">
        <v>1</v>
      </c>
      <c r="T461" s="69" t="s">
        <v>1032</v>
      </c>
      <c r="U461" s="69" t="s">
        <v>638</v>
      </c>
      <c r="V461" s="69" t="s">
        <v>1121</v>
      </c>
      <c r="W461" s="69" t="s">
        <v>1192</v>
      </c>
      <c r="X461" s="45" t="s">
        <v>185</v>
      </c>
      <c r="Y461" s="45" t="s">
        <v>399</v>
      </c>
      <c r="Z461" s="280">
        <f t="shared" si="117"/>
        <v>16.666666666666668</v>
      </c>
      <c r="AA461" s="70">
        <v>20</v>
      </c>
      <c r="AB461" s="148"/>
      <c r="AC461" s="148"/>
      <c r="AD461" s="129">
        <v>4</v>
      </c>
      <c r="AE461" s="152"/>
      <c r="AF461" s="156"/>
      <c r="AG461" s="159">
        <v>1</v>
      </c>
      <c r="AH461" s="137"/>
      <c r="AI461" s="136"/>
      <c r="AJ461" s="136"/>
      <c r="AK461" s="136">
        <v>1</v>
      </c>
      <c r="AL461" s="140"/>
      <c r="AM461" s="144"/>
      <c r="AN461" s="144"/>
      <c r="AO461" s="144"/>
      <c r="AP461" s="144"/>
      <c r="AQ461" s="2" t="str">
        <f t="shared" si="118"/>
        <v>http://www.aubertrain.com/shop/img-put/prod/112/4006-01-01.jpg</v>
      </c>
      <c r="AR461" s="2" t="str">
        <f t="shared" si="105"/>
        <v>,http://www.aubertrain.com/shop/img-put/prod/112/4006-01-02.jpg</v>
      </c>
      <c r="AS461" s="2" t="str">
        <f t="shared" si="106"/>
        <v/>
      </c>
      <c r="AT461" s="2" t="str">
        <f t="shared" si="107"/>
        <v/>
      </c>
      <c r="AU461" s="2" t="str">
        <f t="shared" si="108"/>
        <v/>
      </c>
      <c r="AV461" s="2" t="str">
        <f t="shared" si="109"/>
        <v/>
      </c>
      <c r="AW461" s="183" t="str">
        <f t="shared" si="119"/>
        <v>http://www.aubertrain.com/shop/img-put/prod/112/4006-01-01.jpg,http://www.aubertrain.com/shop/img-put/prod/112/4006-01-02.jpg</v>
      </c>
      <c r="AX461" s="183" t="str">
        <f t="shared" si="110"/>
        <v>PLAQUES CONSTRUCTEURS,04,FRANCE</v>
      </c>
    </row>
    <row r="462" spans="1:50" s="43" customFormat="1" ht="68" customHeight="1">
      <c r="A462" s="2">
        <v>461</v>
      </c>
      <c r="B462" s="73"/>
      <c r="C462" s="290">
        <v>112</v>
      </c>
      <c r="D462" s="294" t="s">
        <v>3501</v>
      </c>
      <c r="E462" s="294" t="s">
        <v>3510</v>
      </c>
      <c r="F462" s="171" t="str">
        <f t="shared" si="111"/>
        <v>1120402</v>
      </c>
      <c r="G462" s="171" t="str">
        <f t="shared" si="112"/>
        <v>PLAQUES CONSTRUCTEURS</v>
      </c>
      <c r="H462" s="171" t="str">
        <f t="shared" si="113"/>
        <v>04</v>
      </c>
      <c r="I462" s="171" t="str">
        <f t="shared" si="114"/>
        <v>FRANCE</v>
      </c>
      <c r="J462" s="171">
        <f t="shared" si="115"/>
        <v>0</v>
      </c>
      <c r="K462" s="31">
        <f t="shared" si="116"/>
        <v>0</v>
      </c>
      <c r="L462" s="192" t="s">
        <v>3499</v>
      </c>
      <c r="M462" s="201"/>
      <c r="N462" s="201"/>
      <c r="O462" s="201"/>
      <c r="P462" s="201"/>
      <c r="Q462" s="201"/>
      <c r="R462" s="67" t="s">
        <v>719</v>
      </c>
      <c r="S462" s="21">
        <v>1</v>
      </c>
      <c r="T462" s="69" t="s">
        <v>720</v>
      </c>
      <c r="U462" s="69" t="s">
        <v>1179</v>
      </c>
      <c r="V462" s="69" t="s">
        <v>1122</v>
      </c>
      <c r="W462" s="69" t="s">
        <v>2003</v>
      </c>
      <c r="X462" s="45" t="s">
        <v>1218</v>
      </c>
      <c r="Y462" s="45" t="s">
        <v>1219</v>
      </c>
      <c r="Z462" s="280">
        <f t="shared" si="117"/>
        <v>18.333333333333336</v>
      </c>
      <c r="AA462" s="70">
        <v>22</v>
      </c>
      <c r="AB462" s="148"/>
      <c r="AC462" s="148"/>
      <c r="AD462" s="129"/>
      <c r="AE462" s="152"/>
      <c r="AF462" s="156"/>
      <c r="AG462" s="159">
        <v>1</v>
      </c>
      <c r="AH462" s="137"/>
      <c r="AI462" s="136"/>
      <c r="AJ462" s="136"/>
      <c r="AK462" s="136">
        <v>1</v>
      </c>
      <c r="AL462" s="140"/>
      <c r="AM462" s="144"/>
      <c r="AN462" s="144"/>
      <c r="AO462" s="144"/>
      <c r="AP462" s="144"/>
      <c r="AQ462" s="2" t="str">
        <f t="shared" si="118"/>
        <v>http://www.aubertrain.com/shop/img-put/prod/112/4006-02-01.jpg</v>
      </c>
      <c r="AR462" s="2" t="str">
        <f t="shared" si="105"/>
        <v/>
      </c>
      <c r="AS462" s="2" t="str">
        <f t="shared" si="106"/>
        <v/>
      </c>
      <c r="AT462" s="2" t="str">
        <f t="shared" si="107"/>
        <v/>
      </c>
      <c r="AU462" s="2" t="str">
        <f t="shared" si="108"/>
        <v/>
      </c>
      <c r="AV462" s="2" t="str">
        <f t="shared" si="109"/>
        <v/>
      </c>
      <c r="AW462" s="183" t="str">
        <f t="shared" si="119"/>
        <v>http://www.aubertrain.com/shop/img-put/prod/112/4006-02-01.jpg</v>
      </c>
      <c r="AX462" s="183" t="str">
        <f t="shared" si="110"/>
        <v>PLAQUES CONSTRUCTEURS,04,FRANCE</v>
      </c>
    </row>
    <row r="463" spans="1:50" s="43" customFormat="1" ht="68" customHeight="1">
      <c r="A463" s="1">
        <v>462</v>
      </c>
      <c r="B463" s="73"/>
      <c r="C463" s="290">
        <v>112</v>
      </c>
      <c r="D463" s="294" t="s">
        <v>3501</v>
      </c>
      <c r="E463" s="294" t="s">
        <v>3510</v>
      </c>
      <c r="F463" s="171" t="str">
        <f t="shared" si="111"/>
        <v>1120402</v>
      </c>
      <c r="G463" s="171" t="str">
        <f t="shared" si="112"/>
        <v>PLAQUES CONSTRUCTEURS</v>
      </c>
      <c r="H463" s="171" t="str">
        <f t="shared" si="113"/>
        <v>04</v>
      </c>
      <c r="I463" s="171" t="str">
        <f t="shared" si="114"/>
        <v>FRANCE</v>
      </c>
      <c r="J463" s="171">
        <f t="shared" si="115"/>
        <v>0</v>
      </c>
      <c r="K463" s="31">
        <f t="shared" si="116"/>
        <v>0</v>
      </c>
      <c r="L463" s="192" t="s">
        <v>3499</v>
      </c>
      <c r="M463" s="192" t="s">
        <v>3510</v>
      </c>
      <c r="N463" s="201"/>
      <c r="O463" s="201"/>
      <c r="P463" s="201"/>
      <c r="Q463" s="201"/>
      <c r="R463" s="67" t="s">
        <v>2079</v>
      </c>
      <c r="S463" s="21">
        <v>1</v>
      </c>
      <c r="T463" s="69" t="s">
        <v>2080</v>
      </c>
      <c r="U463" s="69" t="s">
        <v>2081</v>
      </c>
      <c r="V463" s="69" t="s">
        <v>2082</v>
      </c>
      <c r="W463" s="69" t="s">
        <v>2083</v>
      </c>
      <c r="X463" s="45" t="s">
        <v>2089</v>
      </c>
      <c r="Y463" s="45" t="s">
        <v>2088</v>
      </c>
      <c r="Z463" s="280">
        <f t="shared" si="117"/>
        <v>18.333333333333336</v>
      </c>
      <c r="AA463" s="70">
        <v>22</v>
      </c>
      <c r="AB463" s="148">
        <v>11.45</v>
      </c>
      <c r="AC463" s="148"/>
      <c r="AD463" s="129"/>
      <c r="AE463" s="152"/>
      <c r="AF463" s="156"/>
      <c r="AG463" s="159">
        <v>1</v>
      </c>
      <c r="AH463" s="137"/>
      <c r="AI463" s="136"/>
      <c r="AJ463" s="136"/>
      <c r="AK463" s="136">
        <v>1</v>
      </c>
      <c r="AL463" s="140"/>
      <c r="AM463" s="144"/>
      <c r="AN463" s="144"/>
      <c r="AO463" s="144"/>
      <c r="AP463" s="144"/>
      <c r="AQ463" s="2" t="str">
        <f t="shared" si="118"/>
        <v>http://www.aubertrain.com/shop/img-put/prod/112/4006-03-01.jpg</v>
      </c>
      <c r="AR463" s="2" t="str">
        <f t="shared" si="105"/>
        <v>,http://www.aubertrain.com/shop/img-put/prod/112/4006-03-02.jpg</v>
      </c>
      <c r="AS463" s="2" t="str">
        <f t="shared" si="106"/>
        <v/>
      </c>
      <c r="AT463" s="2" t="str">
        <f t="shared" si="107"/>
        <v/>
      </c>
      <c r="AU463" s="2" t="str">
        <f t="shared" si="108"/>
        <v/>
      </c>
      <c r="AV463" s="2" t="str">
        <f t="shared" si="109"/>
        <v/>
      </c>
      <c r="AW463" s="183" t="str">
        <f t="shared" si="119"/>
        <v>http://www.aubertrain.com/shop/img-put/prod/112/4006-03-01.jpg,http://www.aubertrain.com/shop/img-put/prod/112/4006-03-02.jpg</v>
      </c>
      <c r="AX463" s="183" t="str">
        <f t="shared" si="110"/>
        <v>PLAQUES CONSTRUCTEURS,04,FRANCE</v>
      </c>
    </row>
    <row r="464" spans="1:50" s="43" customFormat="1" ht="68" customHeight="1">
      <c r="A464" s="2">
        <v>463</v>
      </c>
      <c r="B464" s="73">
        <v>4007</v>
      </c>
      <c r="C464" s="290">
        <v>112</v>
      </c>
      <c r="D464" s="294" t="s">
        <v>3501</v>
      </c>
      <c r="E464" s="294" t="s">
        <v>3499</v>
      </c>
      <c r="F464" s="171" t="str">
        <f t="shared" si="111"/>
        <v>1120401</v>
      </c>
      <c r="G464" s="171" t="str">
        <f t="shared" si="112"/>
        <v>PLAQUES CONSTRUCTEURS</v>
      </c>
      <c r="H464" s="171" t="str">
        <f t="shared" si="113"/>
        <v>04</v>
      </c>
      <c r="I464" s="171" t="str">
        <f t="shared" si="114"/>
        <v>FRANCE</v>
      </c>
      <c r="J464" s="171">
        <f t="shared" si="115"/>
        <v>0</v>
      </c>
      <c r="K464" s="31">
        <f t="shared" si="116"/>
        <v>0</v>
      </c>
      <c r="L464" s="192" t="s">
        <v>3499</v>
      </c>
      <c r="M464" s="192" t="s">
        <v>3510</v>
      </c>
      <c r="N464" s="201"/>
      <c r="O464" s="201"/>
      <c r="P464" s="201"/>
      <c r="Q464" s="201"/>
      <c r="R464" s="67" t="s">
        <v>391</v>
      </c>
      <c r="S464" s="21">
        <v>1</v>
      </c>
      <c r="T464" s="69" t="s">
        <v>701</v>
      </c>
      <c r="U464" s="69" t="s">
        <v>1180</v>
      </c>
      <c r="V464" s="69" t="s">
        <v>1123</v>
      </c>
      <c r="W464" s="69" t="s">
        <v>2113</v>
      </c>
      <c r="X464" s="45" t="s">
        <v>897</v>
      </c>
      <c r="Y464" s="45" t="s">
        <v>2112</v>
      </c>
      <c r="Z464" s="280">
        <f t="shared" si="117"/>
        <v>23.333333333333336</v>
      </c>
      <c r="AA464" s="70">
        <v>28</v>
      </c>
      <c r="AB464" s="148">
        <v>15.71</v>
      </c>
      <c r="AC464" s="148"/>
      <c r="AD464" s="129"/>
      <c r="AE464" s="152"/>
      <c r="AF464" s="156"/>
      <c r="AG464" s="159">
        <v>1</v>
      </c>
      <c r="AH464" s="137"/>
      <c r="AI464" s="136"/>
      <c r="AJ464" s="136"/>
      <c r="AK464" s="136">
        <v>1</v>
      </c>
      <c r="AL464" s="140"/>
      <c r="AM464" s="144"/>
      <c r="AN464" s="144"/>
      <c r="AO464" s="144"/>
      <c r="AP464" s="144"/>
      <c r="AQ464" s="2" t="str">
        <f t="shared" si="118"/>
        <v>http://www.aubertrain.com/shop/img-put/prod/112/4007-01-01.jpg</v>
      </c>
      <c r="AR464" s="2" t="str">
        <f t="shared" si="105"/>
        <v>,http://www.aubertrain.com/shop/img-put/prod/112/4007-01-02.jpg</v>
      </c>
      <c r="AS464" s="2" t="str">
        <f t="shared" si="106"/>
        <v/>
      </c>
      <c r="AT464" s="2" t="str">
        <f t="shared" si="107"/>
        <v/>
      </c>
      <c r="AU464" s="2" t="str">
        <f t="shared" si="108"/>
        <v/>
      </c>
      <c r="AV464" s="2" t="str">
        <f t="shared" si="109"/>
        <v/>
      </c>
      <c r="AW464" s="183" t="str">
        <f t="shared" si="119"/>
        <v>http://www.aubertrain.com/shop/img-put/prod/112/4007-01-01.jpg,http://www.aubertrain.com/shop/img-put/prod/112/4007-01-02.jpg</v>
      </c>
      <c r="AX464" s="183" t="str">
        <f t="shared" si="110"/>
        <v>PLAQUES CONSTRUCTEURS,04,FRANCE</v>
      </c>
    </row>
    <row r="465" spans="1:50" s="43" customFormat="1" ht="68" customHeight="1">
      <c r="A465" s="1">
        <v>464</v>
      </c>
      <c r="B465" s="32"/>
      <c r="C465" s="290">
        <v>112</v>
      </c>
      <c r="D465" s="294" t="s">
        <v>3501</v>
      </c>
      <c r="E465" s="294" t="s">
        <v>3499</v>
      </c>
      <c r="F465" s="171" t="str">
        <f t="shared" si="111"/>
        <v>1120401</v>
      </c>
      <c r="G465" s="171" t="str">
        <f t="shared" si="112"/>
        <v>PLAQUES CONSTRUCTEURS</v>
      </c>
      <c r="H465" s="171" t="str">
        <f t="shared" si="113"/>
        <v>04</v>
      </c>
      <c r="I465" s="171" t="str">
        <f t="shared" si="114"/>
        <v>FRANCE</v>
      </c>
      <c r="J465" s="171">
        <f t="shared" si="115"/>
        <v>0</v>
      </c>
      <c r="K465" s="31">
        <f t="shared" si="116"/>
        <v>0</v>
      </c>
      <c r="L465" s="192" t="s">
        <v>3499</v>
      </c>
      <c r="M465" s="207"/>
      <c r="N465" s="207"/>
      <c r="O465" s="207"/>
      <c r="P465" s="207"/>
      <c r="Q465" s="207"/>
      <c r="R465" s="72" t="s">
        <v>694</v>
      </c>
      <c r="S465" s="21">
        <v>1</v>
      </c>
      <c r="T465" s="69" t="s">
        <v>702</v>
      </c>
      <c r="U465" s="69" t="s">
        <v>1181</v>
      </c>
      <c r="V465" s="69" t="s">
        <v>1124</v>
      </c>
      <c r="W465" s="69" t="s">
        <v>1193</v>
      </c>
      <c r="X465" s="45" t="s">
        <v>1220</v>
      </c>
      <c r="Y465" s="45" t="s">
        <v>1267</v>
      </c>
      <c r="Z465" s="280">
        <f t="shared" si="117"/>
        <v>15</v>
      </c>
      <c r="AA465" s="70">
        <v>18</v>
      </c>
      <c r="AB465" s="148"/>
      <c r="AC465" s="148"/>
      <c r="AD465" s="129"/>
      <c r="AE465" s="152"/>
      <c r="AF465" s="156"/>
      <c r="AG465" s="159">
        <v>1</v>
      </c>
      <c r="AH465" s="137"/>
      <c r="AI465" s="136"/>
      <c r="AJ465" s="136"/>
      <c r="AK465" s="136">
        <v>1</v>
      </c>
      <c r="AL465" s="140"/>
      <c r="AM465" s="144"/>
      <c r="AN465" s="144"/>
      <c r="AO465" s="144"/>
      <c r="AP465" s="144"/>
      <c r="AQ465" s="2" t="str">
        <f t="shared" si="118"/>
        <v>http://www.aubertrain.com/shop/img-put/prod/112/4007-02-01.jpg</v>
      </c>
      <c r="AR465" s="2" t="str">
        <f t="shared" si="105"/>
        <v/>
      </c>
      <c r="AS465" s="2" t="str">
        <f t="shared" si="106"/>
        <v/>
      </c>
      <c r="AT465" s="2" t="str">
        <f t="shared" si="107"/>
        <v/>
      </c>
      <c r="AU465" s="2" t="str">
        <f t="shared" si="108"/>
        <v/>
      </c>
      <c r="AV465" s="2" t="str">
        <f t="shared" si="109"/>
        <v/>
      </c>
      <c r="AW465" s="183" t="str">
        <f t="shared" si="119"/>
        <v>http://www.aubertrain.com/shop/img-put/prod/112/4007-02-01.jpg</v>
      </c>
      <c r="AX465" s="183" t="str">
        <f t="shared" si="110"/>
        <v>PLAQUES CONSTRUCTEURS,04,FRANCE</v>
      </c>
    </row>
    <row r="466" spans="1:50" s="43" customFormat="1" ht="68" customHeight="1">
      <c r="A466" s="2">
        <v>465</v>
      </c>
      <c r="B466" s="32"/>
      <c r="C466" s="290">
        <v>112</v>
      </c>
      <c r="D466" s="294" t="s">
        <v>3501</v>
      </c>
      <c r="E466" s="294" t="s">
        <v>3499</v>
      </c>
      <c r="F466" s="171" t="str">
        <f t="shared" si="111"/>
        <v>1120401</v>
      </c>
      <c r="G466" s="171" t="str">
        <f t="shared" si="112"/>
        <v>PLAQUES CONSTRUCTEURS</v>
      </c>
      <c r="H466" s="171" t="str">
        <f t="shared" si="113"/>
        <v>04</v>
      </c>
      <c r="I466" s="171" t="str">
        <f t="shared" si="114"/>
        <v>FRANCE</v>
      </c>
      <c r="J466" s="171">
        <f t="shared" si="115"/>
        <v>0</v>
      </c>
      <c r="K466" s="31">
        <f t="shared" si="116"/>
        <v>0</v>
      </c>
      <c r="L466" s="192" t="s">
        <v>3499</v>
      </c>
      <c r="M466" s="207"/>
      <c r="N466" s="207"/>
      <c r="O466" s="207"/>
      <c r="P466" s="207"/>
      <c r="Q466" s="207"/>
      <c r="R466" s="72" t="s">
        <v>695</v>
      </c>
      <c r="S466" s="21">
        <v>1</v>
      </c>
      <c r="T466" s="69" t="s">
        <v>703</v>
      </c>
      <c r="U466" s="69" t="s">
        <v>1182</v>
      </c>
      <c r="V466" s="69" t="s">
        <v>1125</v>
      </c>
      <c r="W466" s="69" t="s">
        <v>1182</v>
      </c>
      <c r="X466" s="45" t="s">
        <v>1221</v>
      </c>
      <c r="Y466" s="45" t="s">
        <v>1268</v>
      </c>
      <c r="Z466" s="280">
        <f t="shared" si="117"/>
        <v>13.333333333333334</v>
      </c>
      <c r="AA466" s="70">
        <v>16</v>
      </c>
      <c r="AB466" s="148"/>
      <c r="AC466" s="148"/>
      <c r="AD466" s="129"/>
      <c r="AE466" s="152"/>
      <c r="AF466" s="156"/>
      <c r="AG466" s="159">
        <v>1</v>
      </c>
      <c r="AH466" s="137"/>
      <c r="AI466" s="136"/>
      <c r="AJ466" s="136"/>
      <c r="AK466" s="136">
        <v>1</v>
      </c>
      <c r="AL466" s="140"/>
      <c r="AM466" s="144"/>
      <c r="AN466" s="144"/>
      <c r="AO466" s="144"/>
      <c r="AP466" s="144"/>
      <c r="AQ466" s="2" t="str">
        <f t="shared" si="118"/>
        <v>http://www.aubertrain.com/shop/img-put/prod/112/4007-03-01.jpg</v>
      </c>
      <c r="AR466" s="2" t="str">
        <f t="shared" si="105"/>
        <v/>
      </c>
      <c r="AS466" s="2" t="str">
        <f t="shared" si="106"/>
        <v/>
      </c>
      <c r="AT466" s="2" t="str">
        <f t="shared" si="107"/>
        <v/>
      </c>
      <c r="AU466" s="2" t="str">
        <f t="shared" si="108"/>
        <v/>
      </c>
      <c r="AV466" s="2" t="str">
        <f t="shared" si="109"/>
        <v/>
      </c>
      <c r="AW466" s="183" t="str">
        <f t="shared" si="119"/>
        <v>http://www.aubertrain.com/shop/img-put/prod/112/4007-03-01.jpg</v>
      </c>
      <c r="AX466" s="183" t="str">
        <f t="shared" si="110"/>
        <v>PLAQUES CONSTRUCTEURS,04,FRANCE</v>
      </c>
    </row>
    <row r="467" spans="1:50" s="43" customFormat="1" ht="68" customHeight="1">
      <c r="A467" s="1">
        <v>466</v>
      </c>
      <c r="B467" s="72"/>
      <c r="C467" s="290">
        <v>112</v>
      </c>
      <c r="D467" s="294" t="s">
        <v>3501</v>
      </c>
      <c r="E467" s="294" t="s">
        <v>3499</v>
      </c>
      <c r="F467" s="171" t="str">
        <f t="shared" si="111"/>
        <v>1120401</v>
      </c>
      <c r="G467" s="171" t="str">
        <f t="shared" si="112"/>
        <v>PLAQUES CONSTRUCTEURS</v>
      </c>
      <c r="H467" s="171" t="str">
        <f t="shared" si="113"/>
        <v>04</v>
      </c>
      <c r="I467" s="171" t="str">
        <f t="shared" si="114"/>
        <v>FRANCE</v>
      </c>
      <c r="J467" s="171">
        <f t="shared" si="115"/>
        <v>0</v>
      </c>
      <c r="K467" s="31">
        <f t="shared" si="116"/>
        <v>0</v>
      </c>
      <c r="L467" s="192" t="s">
        <v>3499</v>
      </c>
      <c r="M467" s="207"/>
      <c r="N467" s="207"/>
      <c r="O467" s="207"/>
      <c r="P467" s="207"/>
      <c r="Q467" s="207"/>
      <c r="R467" s="72" t="s">
        <v>730</v>
      </c>
      <c r="S467" s="21">
        <v>1</v>
      </c>
      <c r="T467" s="69" t="s">
        <v>731</v>
      </c>
      <c r="U467" s="69" t="s">
        <v>1183</v>
      </c>
      <c r="V467" s="69" t="s">
        <v>1126</v>
      </c>
      <c r="W467" s="69" t="s">
        <v>1183</v>
      </c>
      <c r="X467" s="45" t="s">
        <v>1222</v>
      </c>
      <c r="Y467" s="45" t="s">
        <v>1269</v>
      </c>
      <c r="Z467" s="280">
        <f t="shared" si="117"/>
        <v>13.333333333333334</v>
      </c>
      <c r="AA467" s="70">
        <v>16</v>
      </c>
      <c r="AB467" s="148"/>
      <c r="AC467" s="148"/>
      <c r="AD467" s="129"/>
      <c r="AE467" s="152"/>
      <c r="AF467" s="156"/>
      <c r="AG467" s="159">
        <v>1</v>
      </c>
      <c r="AH467" s="137"/>
      <c r="AI467" s="136"/>
      <c r="AJ467" s="136"/>
      <c r="AK467" s="136">
        <v>1</v>
      </c>
      <c r="AL467" s="140"/>
      <c r="AM467" s="144"/>
      <c r="AN467" s="144"/>
      <c r="AO467" s="144"/>
      <c r="AP467" s="144"/>
      <c r="AQ467" s="2" t="str">
        <f t="shared" si="118"/>
        <v>http://www.aubertrain.com/shop/img-put/prod/112/4007-04-01.jpg</v>
      </c>
      <c r="AR467" s="2" t="str">
        <f t="shared" si="105"/>
        <v/>
      </c>
      <c r="AS467" s="2" t="str">
        <f t="shared" si="106"/>
        <v/>
      </c>
      <c r="AT467" s="2" t="str">
        <f t="shared" si="107"/>
        <v/>
      </c>
      <c r="AU467" s="2" t="str">
        <f t="shared" si="108"/>
        <v/>
      </c>
      <c r="AV467" s="2" t="str">
        <f t="shared" si="109"/>
        <v/>
      </c>
      <c r="AW467" s="183" t="str">
        <f t="shared" si="119"/>
        <v>http://www.aubertrain.com/shop/img-put/prod/112/4007-04-01.jpg</v>
      </c>
      <c r="AX467" s="183" t="str">
        <f t="shared" si="110"/>
        <v>PLAQUES CONSTRUCTEURS,04,FRANCE</v>
      </c>
    </row>
    <row r="468" spans="1:50" s="43" customFormat="1" ht="68" customHeight="1">
      <c r="A468" s="2">
        <v>467</v>
      </c>
      <c r="B468" s="72"/>
      <c r="C468" s="290">
        <v>112</v>
      </c>
      <c r="D468" s="294" t="s">
        <v>3501</v>
      </c>
      <c r="E468" s="294" t="s">
        <v>3499</v>
      </c>
      <c r="F468" s="171" t="str">
        <f t="shared" si="111"/>
        <v>1120401</v>
      </c>
      <c r="G468" s="171" t="str">
        <f t="shared" si="112"/>
        <v>PLAQUES CONSTRUCTEURS</v>
      </c>
      <c r="H468" s="171" t="str">
        <f t="shared" si="113"/>
        <v>04</v>
      </c>
      <c r="I468" s="171" t="str">
        <f t="shared" si="114"/>
        <v>FRANCE</v>
      </c>
      <c r="J468" s="171">
        <f t="shared" si="115"/>
        <v>0</v>
      </c>
      <c r="K468" s="31">
        <f t="shared" si="116"/>
        <v>0</v>
      </c>
      <c r="L468" s="192" t="s">
        <v>3499</v>
      </c>
      <c r="M468" s="207"/>
      <c r="N468" s="207"/>
      <c r="O468" s="207"/>
      <c r="P468" s="207"/>
      <c r="Q468" s="207"/>
      <c r="R468" s="72" t="s">
        <v>3083</v>
      </c>
      <c r="S468" s="21">
        <v>1</v>
      </c>
      <c r="T468" s="69" t="s">
        <v>3132</v>
      </c>
      <c r="U468" s="69" t="s">
        <v>3133</v>
      </c>
      <c r="V468" s="69" t="s">
        <v>3135</v>
      </c>
      <c r="W468" s="69" t="s">
        <v>3134</v>
      </c>
      <c r="X468" s="45" t="s">
        <v>3462</v>
      </c>
      <c r="Y468" s="45" t="s">
        <v>3459</v>
      </c>
      <c r="Z468" s="280">
        <f t="shared" si="117"/>
        <v>20</v>
      </c>
      <c r="AA468" s="70">
        <v>24</v>
      </c>
      <c r="AB468" s="148"/>
      <c r="AC468" s="148"/>
      <c r="AD468" s="129"/>
      <c r="AE468" s="152"/>
      <c r="AF468" s="156"/>
      <c r="AG468" s="159">
        <v>1</v>
      </c>
      <c r="AH468" s="137"/>
      <c r="AI468" s="136"/>
      <c r="AJ468" s="136"/>
      <c r="AK468" s="136">
        <v>1</v>
      </c>
      <c r="AL468" s="140"/>
      <c r="AM468" s="144"/>
      <c r="AN468" s="144"/>
      <c r="AO468" s="144"/>
      <c r="AP468" s="144"/>
      <c r="AQ468" s="2" t="str">
        <f t="shared" si="118"/>
        <v>http://www.aubertrain.com/shop/img-put/prod/112/4007-05-01.jpg</v>
      </c>
      <c r="AR468" s="2" t="str">
        <f t="shared" si="105"/>
        <v/>
      </c>
      <c r="AS468" s="2" t="str">
        <f t="shared" si="106"/>
        <v/>
      </c>
      <c r="AT468" s="2" t="str">
        <f t="shared" si="107"/>
        <v/>
      </c>
      <c r="AU468" s="2" t="str">
        <f t="shared" si="108"/>
        <v/>
      </c>
      <c r="AV468" s="2" t="str">
        <f t="shared" si="109"/>
        <v/>
      </c>
      <c r="AW468" s="183" t="str">
        <f t="shared" si="119"/>
        <v>http://www.aubertrain.com/shop/img-put/prod/112/4007-05-01.jpg</v>
      </c>
      <c r="AX468" s="183" t="str">
        <f t="shared" si="110"/>
        <v>PLAQUES CONSTRUCTEURS,04,FRANCE</v>
      </c>
    </row>
    <row r="469" spans="1:50" s="43" customFormat="1" ht="68" customHeight="1">
      <c r="A469" s="1">
        <v>468</v>
      </c>
      <c r="B469" s="72"/>
      <c r="C469" s="290">
        <v>112</v>
      </c>
      <c r="D469" s="294" t="s">
        <v>3501</v>
      </c>
      <c r="E469" s="294" t="s">
        <v>3499</v>
      </c>
      <c r="F469" s="171" t="str">
        <f t="shared" si="111"/>
        <v>1120401</v>
      </c>
      <c r="G469" s="171" t="str">
        <f t="shared" si="112"/>
        <v>PLAQUES CONSTRUCTEURS</v>
      </c>
      <c r="H469" s="171" t="str">
        <f t="shared" si="113"/>
        <v>04</v>
      </c>
      <c r="I469" s="171" t="str">
        <f t="shared" si="114"/>
        <v>FRANCE</v>
      </c>
      <c r="J469" s="171">
        <f t="shared" si="115"/>
        <v>0</v>
      </c>
      <c r="K469" s="31">
        <f t="shared" si="116"/>
        <v>0</v>
      </c>
      <c r="L469" s="192" t="s">
        <v>3499</v>
      </c>
      <c r="M469" s="207"/>
      <c r="N469" s="207"/>
      <c r="O469" s="207"/>
      <c r="P469" s="207"/>
      <c r="Q469" s="207"/>
      <c r="R469" s="72" t="s">
        <v>3084</v>
      </c>
      <c r="S469" s="21">
        <v>1</v>
      </c>
      <c r="T469" s="69" t="s">
        <v>3085</v>
      </c>
      <c r="U469" s="69" t="s">
        <v>3137</v>
      </c>
      <c r="V469" s="69" t="s">
        <v>3136</v>
      </c>
      <c r="W469" s="69" t="s">
        <v>3138</v>
      </c>
      <c r="X469" s="45" t="s">
        <v>3461</v>
      </c>
      <c r="Y469" s="45" t="s">
        <v>3460</v>
      </c>
      <c r="Z469" s="280">
        <f t="shared" si="117"/>
        <v>15</v>
      </c>
      <c r="AA469" s="70">
        <v>18</v>
      </c>
      <c r="AB469" s="148"/>
      <c r="AC469" s="148"/>
      <c r="AD469" s="129"/>
      <c r="AE469" s="152"/>
      <c r="AF469" s="156"/>
      <c r="AG469" s="159">
        <v>1</v>
      </c>
      <c r="AH469" s="137"/>
      <c r="AI469" s="136"/>
      <c r="AJ469" s="136"/>
      <c r="AK469" s="136">
        <v>1</v>
      </c>
      <c r="AL469" s="140"/>
      <c r="AM469" s="144"/>
      <c r="AN469" s="144"/>
      <c r="AO469" s="144"/>
      <c r="AP469" s="144"/>
      <c r="AQ469" s="2" t="str">
        <f t="shared" si="118"/>
        <v>http://www.aubertrain.com/shop/img-put/prod/112/4007-06-01.jpg</v>
      </c>
      <c r="AR469" s="2" t="str">
        <f t="shared" si="105"/>
        <v/>
      </c>
      <c r="AS469" s="2" t="str">
        <f t="shared" si="106"/>
        <v/>
      </c>
      <c r="AT469" s="2" t="str">
        <f t="shared" si="107"/>
        <v/>
      </c>
      <c r="AU469" s="2" t="str">
        <f t="shared" si="108"/>
        <v/>
      </c>
      <c r="AV469" s="2" t="str">
        <f t="shared" si="109"/>
        <v/>
      </c>
      <c r="AW469" s="183" t="str">
        <f t="shared" si="119"/>
        <v>http://www.aubertrain.com/shop/img-put/prod/112/4007-06-01.jpg</v>
      </c>
      <c r="AX469" s="183" t="str">
        <f t="shared" si="110"/>
        <v>PLAQUES CONSTRUCTEURS,04,FRANCE</v>
      </c>
    </row>
    <row r="470" spans="1:50" s="43" customFormat="1" ht="68" customHeight="1">
      <c r="A470" s="2">
        <v>469</v>
      </c>
      <c r="B470" s="72">
        <v>4008</v>
      </c>
      <c r="C470" s="290">
        <v>112</v>
      </c>
      <c r="D470" s="295" t="s">
        <v>3500</v>
      </c>
      <c r="E470" s="295" t="s">
        <v>3510</v>
      </c>
      <c r="F470" s="171" t="str">
        <f t="shared" si="111"/>
        <v>1120302</v>
      </c>
      <c r="G470" s="171" t="str">
        <f t="shared" si="112"/>
        <v>PLAQUES CONSTRUCTEURS</v>
      </c>
      <c r="H470" s="171" t="str">
        <f t="shared" si="113"/>
        <v>03</v>
      </c>
      <c r="I470" s="171" t="str">
        <f t="shared" si="114"/>
        <v>SPAIN</v>
      </c>
      <c r="J470" s="171">
        <f t="shared" si="115"/>
        <v>0</v>
      </c>
      <c r="K470" s="31">
        <f t="shared" si="116"/>
        <v>0</v>
      </c>
      <c r="L470" s="192" t="s">
        <v>3499</v>
      </c>
      <c r="M470" s="207"/>
      <c r="N470" s="207"/>
      <c r="O470" s="207"/>
      <c r="P470" s="207"/>
      <c r="Q470" s="207"/>
      <c r="R470" s="72" t="s">
        <v>552</v>
      </c>
      <c r="S470" s="21">
        <v>1</v>
      </c>
      <c r="T470" s="69" t="s">
        <v>1034</v>
      </c>
      <c r="U470" s="69" t="s">
        <v>1184</v>
      </c>
      <c r="V470" s="69" t="s">
        <v>1127</v>
      </c>
      <c r="W470" s="69" t="s">
        <v>1184</v>
      </c>
      <c r="X470" s="45" t="s">
        <v>1223</v>
      </c>
      <c r="Y470" s="45" t="s">
        <v>1270</v>
      </c>
      <c r="Z470" s="280">
        <f t="shared" si="117"/>
        <v>13.333333333333334</v>
      </c>
      <c r="AA470" s="70">
        <v>16</v>
      </c>
      <c r="AB470" s="148"/>
      <c r="AC470" s="148"/>
      <c r="AD470" s="129"/>
      <c r="AE470" s="152"/>
      <c r="AF470" s="156"/>
      <c r="AG470" s="159">
        <v>1</v>
      </c>
      <c r="AH470" s="137"/>
      <c r="AI470" s="136"/>
      <c r="AJ470" s="136"/>
      <c r="AK470" s="136">
        <v>1</v>
      </c>
      <c r="AL470" s="140"/>
      <c r="AM470" s="144"/>
      <c r="AN470" s="144"/>
      <c r="AO470" s="144"/>
      <c r="AP470" s="144"/>
      <c r="AQ470" s="2" t="str">
        <f t="shared" si="118"/>
        <v>http://www.aubertrain.com/shop/img-put/prod/112/4008-01-01.jpg</v>
      </c>
      <c r="AR470" s="2" t="str">
        <f t="shared" si="105"/>
        <v/>
      </c>
      <c r="AS470" s="2" t="str">
        <f t="shared" si="106"/>
        <v/>
      </c>
      <c r="AT470" s="2" t="str">
        <f t="shared" si="107"/>
        <v/>
      </c>
      <c r="AU470" s="2" t="str">
        <f t="shared" si="108"/>
        <v/>
      </c>
      <c r="AV470" s="2" t="str">
        <f t="shared" si="109"/>
        <v/>
      </c>
      <c r="AW470" s="183" t="str">
        <f t="shared" si="119"/>
        <v>http://www.aubertrain.com/shop/img-put/prod/112/4008-01-01.jpg</v>
      </c>
      <c r="AX470" s="183" t="str">
        <f t="shared" si="110"/>
        <v>PLAQUES CONSTRUCTEURS,03,SPAIN</v>
      </c>
    </row>
    <row r="471" spans="1:50" s="43" customFormat="1" ht="68" customHeight="1">
      <c r="A471" s="1">
        <v>470</v>
      </c>
      <c r="B471" s="32"/>
      <c r="C471" s="290">
        <v>112</v>
      </c>
      <c r="D471" s="295" t="s">
        <v>3500</v>
      </c>
      <c r="E471" s="295" t="s">
        <v>3510</v>
      </c>
      <c r="F471" s="171" t="str">
        <f t="shared" si="111"/>
        <v>1120302</v>
      </c>
      <c r="G471" s="171" t="str">
        <f t="shared" si="112"/>
        <v>PLAQUES CONSTRUCTEURS</v>
      </c>
      <c r="H471" s="171" t="str">
        <f t="shared" si="113"/>
        <v>03</v>
      </c>
      <c r="I471" s="171" t="str">
        <f t="shared" si="114"/>
        <v>SPAIN</v>
      </c>
      <c r="J471" s="171">
        <f t="shared" si="115"/>
        <v>0</v>
      </c>
      <c r="K471" s="31">
        <f t="shared" si="116"/>
        <v>0</v>
      </c>
      <c r="L471" s="192" t="s">
        <v>3499</v>
      </c>
      <c r="M471" s="206"/>
      <c r="N471" s="206"/>
      <c r="O471" s="206"/>
      <c r="P471" s="206"/>
      <c r="Q471" s="206"/>
      <c r="R471" s="32" t="s">
        <v>553</v>
      </c>
      <c r="S471" s="21">
        <v>1</v>
      </c>
      <c r="T471" s="69" t="s">
        <v>1852</v>
      </c>
      <c r="U471" s="69" t="s">
        <v>1735</v>
      </c>
      <c r="V471" s="69" t="s">
        <v>2062</v>
      </c>
      <c r="W471" s="69" t="s">
        <v>2004</v>
      </c>
      <c r="X471" s="45" t="s">
        <v>1837</v>
      </c>
      <c r="Y471" s="45" t="s">
        <v>1973</v>
      </c>
      <c r="Z471" s="280">
        <f t="shared" si="117"/>
        <v>15</v>
      </c>
      <c r="AA471" s="70">
        <v>18</v>
      </c>
      <c r="AB471" s="148"/>
      <c r="AC471" s="148"/>
      <c r="AD471" s="129"/>
      <c r="AE471" s="152"/>
      <c r="AF471" s="156"/>
      <c r="AG471" s="159">
        <v>1</v>
      </c>
      <c r="AH471" s="137"/>
      <c r="AI471" s="136"/>
      <c r="AJ471" s="136"/>
      <c r="AK471" s="136">
        <v>1</v>
      </c>
      <c r="AL471" s="140"/>
      <c r="AM471" s="144"/>
      <c r="AN471" s="144"/>
      <c r="AO471" s="144"/>
      <c r="AP471" s="144"/>
      <c r="AQ471" s="2" t="str">
        <f t="shared" si="118"/>
        <v>http://www.aubertrain.com/shop/img-put/prod/112/4008-02-01.jpg</v>
      </c>
      <c r="AR471" s="2" t="str">
        <f t="shared" si="105"/>
        <v/>
      </c>
      <c r="AS471" s="2" t="str">
        <f t="shared" si="106"/>
        <v/>
      </c>
      <c r="AT471" s="2" t="str">
        <f t="shared" si="107"/>
        <v/>
      </c>
      <c r="AU471" s="2" t="str">
        <f t="shared" si="108"/>
        <v/>
      </c>
      <c r="AV471" s="2" t="str">
        <f t="shared" si="109"/>
        <v/>
      </c>
      <c r="AW471" s="183" t="str">
        <f t="shared" si="119"/>
        <v>http://www.aubertrain.com/shop/img-put/prod/112/4008-02-01.jpg</v>
      </c>
      <c r="AX471" s="183" t="str">
        <f t="shared" si="110"/>
        <v>PLAQUES CONSTRUCTEURS,03,SPAIN</v>
      </c>
    </row>
    <row r="472" spans="1:50" s="43" customFormat="1" ht="68" customHeight="1">
      <c r="A472" s="2">
        <v>471</v>
      </c>
      <c r="B472" s="32"/>
      <c r="C472" s="290">
        <v>112</v>
      </c>
      <c r="D472" s="295" t="s">
        <v>3500</v>
      </c>
      <c r="E472" s="295" t="s">
        <v>3510</v>
      </c>
      <c r="F472" s="171" t="str">
        <f t="shared" si="111"/>
        <v>1120302</v>
      </c>
      <c r="G472" s="171" t="str">
        <f t="shared" si="112"/>
        <v>PLAQUES CONSTRUCTEURS</v>
      </c>
      <c r="H472" s="171" t="str">
        <f t="shared" si="113"/>
        <v>03</v>
      </c>
      <c r="I472" s="171" t="str">
        <f t="shared" si="114"/>
        <v>SPAIN</v>
      </c>
      <c r="J472" s="171">
        <f t="shared" si="115"/>
        <v>0</v>
      </c>
      <c r="K472" s="31">
        <f t="shared" si="116"/>
        <v>0</v>
      </c>
      <c r="L472" s="192" t="s">
        <v>3499</v>
      </c>
      <c r="M472" s="206"/>
      <c r="N472" s="206"/>
      <c r="O472" s="206"/>
      <c r="P472" s="206"/>
      <c r="Q472" s="206"/>
      <c r="R472" s="32" t="s">
        <v>554</v>
      </c>
      <c r="S472" s="21">
        <v>1</v>
      </c>
      <c r="T472" s="69" t="s">
        <v>1853</v>
      </c>
      <c r="U472" s="69" t="s">
        <v>1736</v>
      </c>
      <c r="V472" s="69" t="s">
        <v>1737</v>
      </c>
      <c r="W472" s="69" t="s">
        <v>2005</v>
      </c>
      <c r="X472" s="45" t="s">
        <v>1838</v>
      </c>
      <c r="Y472" s="45" t="s">
        <v>1974</v>
      </c>
      <c r="Z472" s="280">
        <f t="shared" si="117"/>
        <v>13.333333333333334</v>
      </c>
      <c r="AA472" s="70">
        <v>16</v>
      </c>
      <c r="AB472" s="148"/>
      <c r="AC472" s="148"/>
      <c r="AD472" s="129"/>
      <c r="AE472" s="152"/>
      <c r="AF472" s="156"/>
      <c r="AG472" s="159">
        <v>1</v>
      </c>
      <c r="AH472" s="137"/>
      <c r="AI472" s="136"/>
      <c r="AJ472" s="136"/>
      <c r="AK472" s="136">
        <v>1</v>
      </c>
      <c r="AL472" s="140"/>
      <c r="AM472" s="144"/>
      <c r="AN472" s="144"/>
      <c r="AO472" s="144"/>
      <c r="AP472" s="144"/>
      <c r="AQ472" s="2" t="str">
        <f t="shared" si="118"/>
        <v>http://www.aubertrain.com/shop/img-put/prod/112/4008-03-01.jpg</v>
      </c>
      <c r="AR472" s="2" t="str">
        <f t="shared" si="105"/>
        <v/>
      </c>
      <c r="AS472" s="2" t="str">
        <f t="shared" si="106"/>
        <v/>
      </c>
      <c r="AT472" s="2" t="str">
        <f t="shared" si="107"/>
        <v/>
      </c>
      <c r="AU472" s="2" t="str">
        <f t="shared" si="108"/>
        <v/>
      </c>
      <c r="AV472" s="2" t="str">
        <f t="shared" si="109"/>
        <v/>
      </c>
      <c r="AW472" s="183" t="str">
        <f t="shared" si="119"/>
        <v>http://www.aubertrain.com/shop/img-put/prod/112/4008-03-01.jpg</v>
      </c>
      <c r="AX472" s="183" t="str">
        <f t="shared" si="110"/>
        <v>PLAQUES CONSTRUCTEURS,03,SPAIN</v>
      </c>
    </row>
    <row r="473" spans="1:50" s="43" customFormat="1" ht="68" customHeight="1">
      <c r="A473" s="1">
        <v>472</v>
      </c>
      <c r="B473" s="72"/>
      <c r="C473" s="290">
        <v>112</v>
      </c>
      <c r="D473" s="295" t="s">
        <v>3500</v>
      </c>
      <c r="E473" s="295" t="s">
        <v>3510</v>
      </c>
      <c r="F473" s="171" t="str">
        <f t="shared" si="111"/>
        <v>1120302</v>
      </c>
      <c r="G473" s="171" t="str">
        <f t="shared" si="112"/>
        <v>PLAQUES CONSTRUCTEURS</v>
      </c>
      <c r="H473" s="171" t="str">
        <f t="shared" si="113"/>
        <v>03</v>
      </c>
      <c r="I473" s="171" t="str">
        <f t="shared" si="114"/>
        <v>SPAIN</v>
      </c>
      <c r="J473" s="171">
        <f t="shared" si="115"/>
        <v>0</v>
      </c>
      <c r="K473" s="31">
        <f t="shared" si="116"/>
        <v>0</v>
      </c>
      <c r="L473" s="192" t="s">
        <v>3499</v>
      </c>
      <c r="M473" s="207"/>
      <c r="N473" s="207"/>
      <c r="O473" s="207"/>
      <c r="P473" s="207"/>
      <c r="Q473" s="207"/>
      <c r="R473" s="32" t="s">
        <v>696</v>
      </c>
      <c r="S473" s="21">
        <v>1</v>
      </c>
      <c r="T473" s="69" t="s">
        <v>704</v>
      </c>
      <c r="U473" s="69" t="s">
        <v>1185</v>
      </c>
      <c r="V473" s="69" t="s">
        <v>1128</v>
      </c>
      <c r="W473" s="69" t="s">
        <v>1194</v>
      </c>
      <c r="X473" s="45" t="s">
        <v>1224</v>
      </c>
      <c r="Y473" s="45" t="s">
        <v>1271</v>
      </c>
      <c r="Z473" s="280">
        <f t="shared" si="117"/>
        <v>20</v>
      </c>
      <c r="AA473" s="70">
        <v>24</v>
      </c>
      <c r="AB473" s="148"/>
      <c r="AC473" s="148"/>
      <c r="AD473" s="129"/>
      <c r="AE473" s="152"/>
      <c r="AF473" s="156"/>
      <c r="AG473" s="159">
        <v>1</v>
      </c>
      <c r="AH473" s="137"/>
      <c r="AI473" s="136"/>
      <c r="AJ473" s="136"/>
      <c r="AK473" s="136">
        <v>1</v>
      </c>
      <c r="AL473" s="140"/>
      <c r="AM473" s="144"/>
      <c r="AN473" s="144"/>
      <c r="AO473" s="144"/>
      <c r="AP473" s="144"/>
      <c r="AQ473" s="2" t="str">
        <f t="shared" si="118"/>
        <v>http://www.aubertrain.com/shop/img-put/prod/112/4008-04-01.jpg</v>
      </c>
      <c r="AR473" s="2" t="str">
        <f t="shared" si="105"/>
        <v/>
      </c>
      <c r="AS473" s="2" t="str">
        <f t="shared" si="106"/>
        <v/>
      </c>
      <c r="AT473" s="2" t="str">
        <f t="shared" si="107"/>
        <v/>
      </c>
      <c r="AU473" s="2" t="str">
        <f t="shared" si="108"/>
        <v/>
      </c>
      <c r="AV473" s="2" t="str">
        <f t="shared" si="109"/>
        <v/>
      </c>
      <c r="AW473" s="183" t="str">
        <f t="shared" si="119"/>
        <v>http://www.aubertrain.com/shop/img-put/prod/112/4008-04-01.jpg</v>
      </c>
      <c r="AX473" s="183" t="str">
        <f t="shared" si="110"/>
        <v>PLAQUES CONSTRUCTEURS,03,SPAIN</v>
      </c>
    </row>
    <row r="474" spans="1:50" s="43" customFormat="1" ht="68" customHeight="1">
      <c r="A474" s="2">
        <v>473</v>
      </c>
      <c r="B474" s="72"/>
      <c r="C474" s="290">
        <v>112</v>
      </c>
      <c r="D474" s="295" t="s">
        <v>3500</v>
      </c>
      <c r="E474" s="295" t="s">
        <v>3510</v>
      </c>
      <c r="F474" s="171" t="str">
        <f t="shared" si="111"/>
        <v>1120302</v>
      </c>
      <c r="G474" s="171" t="str">
        <f t="shared" si="112"/>
        <v>PLAQUES CONSTRUCTEURS</v>
      </c>
      <c r="H474" s="171" t="str">
        <f t="shared" si="113"/>
        <v>03</v>
      </c>
      <c r="I474" s="171" t="str">
        <f t="shared" si="114"/>
        <v>SPAIN</v>
      </c>
      <c r="J474" s="171">
        <f t="shared" si="115"/>
        <v>0</v>
      </c>
      <c r="K474" s="31">
        <f t="shared" si="116"/>
        <v>0</v>
      </c>
      <c r="L474" s="192" t="s">
        <v>3499</v>
      </c>
      <c r="M474" s="207"/>
      <c r="N474" s="207"/>
      <c r="O474" s="207"/>
      <c r="P474" s="207"/>
      <c r="Q474" s="207"/>
      <c r="R474" s="32" t="s">
        <v>697</v>
      </c>
      <c r="S474" s="21">
        <v>1</v>
      </c>
      <c r="T474" s="69" t="s">
        <v>705</v>
      </c>
      <c r="U474" s="69" t="s">
        <v>1186</v>
      </c>
      <c r="V474" s="69" t="s">
        <v>1129</v>
      </c>
      <c r="W474" s="69" t="s">
        <v>1195</v>
      </c>
      <c r="X474" s="45" t="s">
        <v>1225</v>
      </c>
      <c r="Y474" s="45" t="s">
        <v>1272</v>
      </c>
      <c r="Z474" s="280">
        <f t="shared" si="117"/>
        <v>18.333333333333336</v>
      </c>
      <c r="AA474" s="70">
        <v>22</v>
      </c>
      <c r="AB474" s="148"/>
      <c r="AC474" s="148"/>
      <c r="AD474" s="129"/>
      <c r="AE474" s="152"/>
      <c r="AF474" s="156"/>
      <c r="AG474" s="159">
        <v>1</v>
      </c>
      <c r="AH474" s="137"/>
      <c r="AI474" s="136"/>
      <c r="AJ474" s="136"/>
      <c r="AK474" s="136">
        <v>1</v>
      </c>
      <c r="AL474" s="140"/>
      <c r="AM474" s="144"/>
      <c r="AN474" s="144"/>
      <c r="AO474" s="144"/>
      <c r="AP474" s="144"/>
      <c r="AQ474" s="2" t="str">
        <f t="shared" si="118"/>
        <v>http://www.aubertrain.com/shop/img-put/prod/112/4008-05-01.jpg</v>
      </c>
      <c r="AR474" s="2" t="str">
        <f t="shared" si="105"/>
        <v/>
      </c>
      <c r="AS474" s="2" t="str">
        <f t="shared" si="106"/>
        <v/>
      </c>
      <c r="AT474" s="2" t="str">
        <f t="shared" si="107"/>
        <v/>
      </c>
      <c r="AU474" s="2" t="str">
        <f t="shared" si="108"/>
        <v/>
      </c>
      <c r="AV474" s="2" t="str">
        <f t="shared" si="109"/>
        <v/>
      </c>
      <c r="AW474" s="183" t="str">
        <f t="shared" si="119"/>
        <v>http://www.aubertrain.com/shop/img-put/prod/112/4008-05-01.jpg</v>
      </c>
      <c r="AX474" s="183" t="str">
        <f t="shared" si="110"/>
        <v>PLAQUES CONSTRUCTEURS,03,SPAIN</v>
      </c>
    </row>
    <row r="475" spans="1:50" s="43" customFormat="1" ht="68" customHeight="1">
      <c r="A475" s="1">
        <v>474</v>
      </c>
      <c r="B475" s="72"/>
      <c r="C475" s="290">
        <v>112</v>
      </c>
      <c r="D475" s="295" t="s">
        <v>3500</v>
      </c>
      <c r="E475" s="295" t="s">
        <v>3510</v>
      </c>
      <c r="F475" s="171" t="str">
        <f t="shared" si="111"/>
        <v>1120302</v>
      </c>
      <c r="G475" s="171" t="str">
        <f t="shared" si="112"/>
        <v>PLAQUES CONSTRUCTEURS</v>
      </c>
      <c r="H475" s="171" t="str">
        <f t="shared" si="113"/>
        <v>03</v>
      </c>
      <c r="I475" s="171" t="str">
        <f t="shared" si="114"/>
        <v>SPAIN</v>
      </c>
      <c r="J475" s="171">
        <f t="shared" si="115"/>
        <v>0</v>
      </c>
      <c r="K475" s="31">
        <f t="shared" si="116"/>
        <v>0</v>
      </c>
      <c r="L475" s="192" t="s">
        <v>3499</v>
      </c>
      <c r="M475" s="207"/>
      <c r="N475" s="207"/>
      <c r="O475" s="207"/>
      <c r="P475" s="207"/>
      <c r="Q475" s="207"/>
      <c r="R475" s="32" t="s">
        <v>706</v>
      </c>
      <c r="S475" s="21">
        <v>1</v>
      </c>
      <c r="T475" s="69" t="s">
        <v>709</v>
      </c>
      <c r="U475" s="69" t="s">
        <v>1187</v>
      </c>
      <c r="V475" s="69" t="s">
        <v>1130</v>
      </c>
      <c r="W475" s="69" t="s">
        <v>1196</v>
      </c>
      <c r="X475" s="45" t="s">
        <v>1226</v>
      </c>
      <c r="Y475" s="45" t="s">
        <v>1273</v>
      </c>
      <c r="Z475" s="280">
        <f t="shared" si="117"/>
        <v>21.666666666666668</v>
      </c>
      <c r="AA475" s="70">
        <v>26</v>
      </c>
      <c r="AB475" s="148"/>
      <c r="AC475" s="148"/>
      <c r="AD475" s="129"/>
      <c r="AE475" s="152"/>
      <c r="AF475" s="156"/>
      <c r="AG475" s="159">
        <v>1</v>
      </c>
      <c r="AH475" s="137"/>
      <c r="AI475" s="136"/>
      <c r="AJ475" s="136"/>
      <c r="AK475" s="136">
        <v>1</v>
      </c>
      <c r="AL475" s="140"/>
      <c r="AM475" s="144"/>
      <c r="AN475" s="144"/>
      <c r="AO475" s="144"/>
      <c r="AP475" s="144"/>
      <c r="AQ475" s="2" t="str">
        <f t="shared" si="118"/>
        <v>http://www.aubertrain.com/shop/img-put/prod/112/4008-06-01.jpg</v>
      </c>
      <c r="AR475" s="2" t="str">
        <f t="shared" si="105"/>
        <v/>
      </c>
      <c r="AS475" s="2" t="str">
        <f t="shared" si="106"/>
        <v/>
      </c>
      <c r="AT475" s="2" t="str">
        <f t="shared" si="107"/>
        <v/>
      </c>
      <c r="AU475" s="2" t="str">
        <f t="shared" si="108"/>
        <v/>
      </c>
      <c r="AV475" s="2" t="str">
        <f t="shared" si="109"/>
        <v/>
      </c>
      <c r="AW475" s="183" t="str">
        <f t="shared" si="119"/>
        <v>http://www.aubertrain.com/shop/img-put/prod/112/4008-06-01.jpg</v>
      </c>
      <c r="AX475" s="183" t="str">
        <f t="shared" si="110"/>
        <v>PLAQUES CONSTRUCTEURS,03,SPAIN</v>
      </c>
    </row>
    <row r="476" spans="1:50" s="43" customFormat="1" ht="68" customHeight="1">
      <c r="A476" s="2">
        <v>475</v>
      </c>
      <c r="B476" s="72"/>
      <c r="C476" s="290">
        <v>112</v>
      </c>
      <c r="D476" s="295" t="s">
        <v>3500</v>
      </c>
      <c r="E476" s="295" t="s">
        <v>3510</v>
      </c>
      <c r="F476" s="171" t="str">
        <f t="shared" si="111"/>
        <v>1120302</v>
      </c>
      <c r="G476" s="171" t="str">
        <f t="shared" si="112"/>
        <v>PLAQUES CONSTRUCTEURS</v>
      </c>
      <c r="H476" s="171" t="str">
        <f t="shared" si="113"/>
        <v>03</v>
      </c>
      <c r="I476" s="171" t="str">
        <f t="shared" si="114"/>
        <v>SPAIN</v>
      </c>
      <c r="J476" s="171">
        <f t="shared" si="115"/>
        <v>0</v>
      </c>
      <c r="K476" s="31">
        <f t="shared" si="116"/>
        <v>0</v>
      </c>
      <c r="L476" s="192" t="s">
        <v>3499</v>
      </c>
      <c r="M476" s="207"/>
      <c r="N476" s="207"/>
      <c r="O476" s="207"/>
      <c r="P476" s="207"/>
      <c r="Q476" s="207"/>
      <c r="R476" s="32" t="s">
        <v>707</v>
      </c>
      <c r="S476" s="21">
        <v>1</v>
      </c>
      <c r="T476" s="69" t="s">
        <v>710</v>
      </c>
      <c r="U476" s="69" t="s">
        <v>1188</v>
      </c>
      <c r="V476" s="69" t="s">
        <v>1131</v>
      </c>
      <c r="W476" s="69" t="s">
        <v>1197</v>
      </c>
      <c r="X476" s="45" t="s">
        <v>1227</v>
      </c>
      <c r="Y476" s="45" t="s">
        <v>1274</v>
      </c>
      <c r="Z476" s="280">
        <f t="shared" si="117"/>
        <v>20</v>
      </c>
      <c r="AA476" s="70">
        <v>24</v>
      </c>
      <c r="AB476" s="148"/>
      <c r="AC476" s="148"/>
      <c r="AD476" s="129"/>
      <c r="AE476" s="152"/>
      <c r="AF476" s="156"/>
      <c r="AG476" s="159">
        <v>1</v>
      </c>
      <c r="AH476" s="137"/>
      <c r="AI476" s="136"/>
      <c r="AJ476" s="136"/>
      <c r="AK476" s="136">
        <v>1</v>
      </c>
      <c r="AL476" s="140"/>
      <c r="AM476" s="144"/>
      <c r="AN476" s="144"/>
      <c r="AO476" s="144"/>
      <c r="AP476" s="144"/>
      <c r="AQ476" s="2" t="str">
        <f t="shared" si="118"/>
        <v>http://www.aubertrain.com/shop/img-put/prod/112/4008-07-01.jpg</v>
      </c>
      <c r="AR476" s="2" t="str">
        <f t="shared" si="105"/>
        <v/>
      </c>
      <c r="AS476" s="2" t="str">
        <f t="shared" si="106"/>
        <v/>
      </c>
      <c r="AT476" s="2" t="str">
        <f t="shared" si="107"/>
        <v/>
      </c>
      <c r="AU476" s="2" t="str">
        <f t="shared" si="108"/>
        <v/>
      </c>
      <c r="AV476" s="2" t="str">
        <f t="shared" si="109"/>
        <v/>
      </c>
      <c r="AW476" s="183" t="str">
        <f t="shared" si="119"/>
        <v>http://www.aubertrain.com/shop/img-put/prod/112/4008-07-01.jpg</v>
      </c>
      <c r="AX476" s="183" t="str">
        <f t="shared" si="110"/>
        <v>PLAQUES CONSTRUCTEURS,03,SPAIN</v>
      </c>
    </row>
    <row r="477" spans="1:50" s="43" customFormat="1" ht="68" customHeight="1">
      <c r="A477" s="1">
        <v>476</v>
      </c>
      <c r="B477" s="72"/>
      <c r="C477" s="290">
        <v>112</v>
      </c>
      <c r="D477" s="295" t="s">
        <v>3500</v>
      </c>
      <c r="E477" s="295" t="s">
        <v>3510</v>
      </c>
      <c r="F477" s="171" t="str">
        <f t="shared" si="111"/>
        <v>1120302</v>
      </c>
      <c r="G477" s="171" t="str">
        <f t="shared" si="112"/>
        <v>PLAQUES CONSTRUCTEURS</v>
      </c>
      <c r="H477" s="171" t="str">
        <f t="shared" si="113"/>
        <v>03</v>
      </c>
      <c r="I477" s="171" t="str">
        <f t="shared" si="114"/>
        <v>SPAIN</v>
      </c>
      <c r="J477" s="171">
        <f t="shared" si="115"/>
        <v>0</v>
      </c>
      <c r="K477" s="31">
        <f t="shared" si="116"/>
        <v>0</v>
      </c>
      <c r="L477" s="192" t="s">
        <v>3499</v>
      </c>
      <c r="M477" s="207"/>
      <c r="N477" s="207"/>
      <c r="O477" s="207"/>
      <c r="P477" s="207"/>
      <c r="Q477" s="207"/>
      <c r="R477" s="32" t="s">
        <v>708</v>
      </c>
      <c r="S477" s="21">
        <v>1</v>
      </c>
      <c r="T477" s="69" t="s">
        <v>711</v>
      </c>
      <c r="U477" s="69" t="s">
        <v>1189</v>
      </c>
      <c r="V477" s="69" t="s">
        <v>1132</v>
      </c>
      <c r="W477" s="69" t="s">
        <v>1198</v>
      </c>
      <c r="X477" s="45" t="s">
        <v>1228</v>
      </c>
      <c r="Y477" s="45" t="s">
        <v>1275</v>
      </c>
      <c r="Z477" s="280">
        <f t="shared" si="117"/>
        <v>16.666666666666668</v>
      </c>
      <c r="AA477" s="70">
        <v>20</v>
      </c>
      <c r="AB477" s="148"/>
      <c r="AC477" s="148"/>
      <c r="AD477" s="129"/>
      <c r="AE477" s="152"/>
      <c r="AF477" s="156"/>
      <c r="AG477" s="159">
        <v>1</v>
      </c>
      <c r="AH477" s="137"/>
      <c r="AI477" s="136"/>
      <c r="AJ477" s="136"/>
      <c r="AK477" s="136">
        <v>1</v>
      </c>
      <c r="AL477" s="140"/>
      <c r="AM477" s="144"/>
      <c r="AN477" s="144"/>
      <c r="AO477" s="144"/>
      <c r="AP477" s="144"/>
      <c r="AQ477" s="2" t="str">
        <f t="shared" si="118"/>
        <v>http://www.aubertrain.com/shop/img-put/prod/112/4008-08-01.jpg</v>
      </c>
      <c r="AR477" s="2" t="str">
        <f t="shared" si="105"/>
        <v/>
      </c>
      <c r="AS477" s="2" t="str">
        <f t="shared" si="106"/>
        <v/>
      </c>
      <c r="AT477" s="2" t="str">
        <f t="shared" si="107"/>
        <v/>
      </c>
      <c r="AU477" s="2" t="str">
        <f t="shared" si="108"/>
        <v/>
      </c>
      <c r="AV477" s="2" t="str">
        <f t="shared" si="109"/>
        <v/>
      </c>
      <c r="AW477" s="183" t="str">
        <f t="shared" si="119"/>
        <v>http://www.aubertrain.com/shop/img-put/prod/112/4008-08-01.jpg</v>
      </c>
      <c r="AX477" s="183" t="str">
        <f t="shared" si="110"/>
        <v>PLAQUES CONSTRUCTEURS,03,SPAIN</v>
      </c>
    </row>
    <row r="478" spans="1:50" s="43" customFormat="1" ht="68" customHeight="1">
      <c r="A478" s="2">
        <v>477</v>
      </c>
      <c r="B478" s="72"/>
      <c r="C478" s="290">
        <v>112</v>
      </c>
      <c r="D478" s="295" t="s">
        <v>3500</v>
      </c>
      <c r="E478" s="295" t="s">
        <v>3510</v>
      </c>
      <c r="F478" s="171" t="str">
        <f t="shared" si="111"/>
        <v>1120302</v>
      </c>
      <c r="G478" s="171" t="str">
        <f t="shared" si="112"/>
        <v>PLAQUES CONSTRUCTEURS</v>
      </c>
      <c r="H478" s="171" t="str">
        <f t="shared" si="113"/>
        <v>03</v>
      </c>
      <c r="I478" s="171" t="str">
        <f t="shared" si="114"/>
        <v>SPAIN</v>
      </c>
      <c r="J478" s="171">
        <f t="shared" si="115"/>
        <v>0</v>
      </c>
      <c r="K478" s="31">
        <f t="shared" si="116"/>
        <v>0</v>
      </c>
      <c r="L478" s="192" t="s">
        <v>3499</v>
      </c>
      <c r="M478" s="207"/>
      <c r="N478" s="207"/>
      <c r="O478" s="207"/>
      <c r="P478" s="207"/>
      <c r="Q478" s="207"/>
      <c r="R478" s="32" t="s">
        <v>3086</v>
      </c>
      <c r="S478" s="21">
        <v>1</v>
      </c>
      <c r="T478" s="69" t="s">
        <v>3140</v>
      </c>
      <c r="U478" s="69" t="s">
        <v>3140</v>
      </c>
      <c r="V478" s="69" t="s">
        <v>3141</v>
      </c>
      <c r="W478" s="69" t="s">
        <v>3142</v>
      </c>
      <c r="X478" s="45" t="s">
        <v>3458</v>
      </c>
      <c r="Y478" s="45" t="s">
        <v>3457</v>
      </c>
      <c r="Z478" s="280">
        <f t="shared" si="117"/>
        <v>18.333333333333336</v>
      </c>
      <c r="AA478" s="70">
        <v>22</v>
      </c>
      <c r="AB478" s="148"/>
      <c r="AC478" s="148"/>
      <c r="AD478" s="129"/>
      <c r="AE478" s="152"/>
      <c r="AF478" s="156"/>
      <c r="AG478" s="159">
        <v>1</v>
      </c>
      <c r="AH478" s="137"/>
      <c r="AI478" s="136"/>
      <c r="AJ478" s="136"/>
      <c r="AK478" s="136">
        <v>1</v>
      </c>
      <c r="AL478" s="140"/>
      <c r="AM478" s="144"/>
      <c r="AN478" s="144"/>
      <c r="AO478" s="144"/>
      <c r="AP478" s="144"/>
      <c r="AQ478" s="2" t="str">
        <f t="shared" si="118"/>
        <v>http://www.aubertrain.com/shop/img-put/prod/112/4008-09-01.jpg</v>
      </c>
      <c r="AR478" s="2" t="str">
        <f t="shared" si="105"/>
        <v/>
      </c>
      <c r="AS478" s="2" t="str">
        <f t="shared" si="106"/>
        <v/>
      </c>
      <c r="AT478" s="2" t="str">
        <f t="shared" si="107"/>
        <v/>
      </c>
      <c r="AU478" s="2" t="str">
        <f t="shared" si="108"/>
        <v/>
      </c>
      <c r="AV478" s="2" t="str">
        <f t="shared" si="109"/>
        <v/>
      </c>
      <c r="AW478" s="183" t="str">
        <f t="shared" si="119"/>
        <v>http://www.aubertrain.com/shop/img-put/prod/112/4008-09-01.jpg</v>
      </c>
      <c r="AX478" s="183" t="str">
        <f t="shared" si="110"/>
        <v>PLAQUES CONSTRUCTEURS,03,SPAIN</v>
      </c>
    </row>
    <row r="479" spans="1:50" s="43" customFormat="1" ht="68" customHeight="1">
      <c r="A479" s="1">
        <v>478</v>
      </c>
      <c r="B479" s="72"/>
      <c r="C479" s="290">
        <v>112</v>
      </c>
      <c r="D479" s="295" t="s">
        <v>3500</v>
      </c>
      <c r="E479" s="295" t="s">
        <v>3499</v>
      </c>
      <c r="F479" s="171" t="str">
        <f t="shared" si="111"/>
        <v>1120301</v>
      </c>
      <c r="G479" s="171" t="str">
        <f t="shared" si="112"/>
        <v>PLAQUES CONSTRUCTEURS</v>
      </c>
      <c r="H479" s="171" t="str">
        <f t="shared" si="113"/>
        <v>03</v>
      </c>
      <c r="I479" s="171" t="str">
        <f t="shared" si="114"/>
        <v>SPAIN</v>
      </c>
      <c r="J479" s="171">
        <f t="shared" si="115"/>
        <v>0</v>
      </c>
      <c r="K479" s="31">
        <f t="shared" si="116"/>
        <v>0</v>
      </c>
      <c r="L479" s="192" t="s">
        <v>3499</v>
      </c>
      <c r="M479" s="192"/>
      <c r="N479" s="207"/>
      <c r="O479" s="207"/>
      <c r="P479" s="207"/>
      <c r="Q479" s="207"/>
      <c r="R479" s="120" t="s">
        <v>4364</v>
      </c>
      <c r="S479" s="21">
        <v>1</v>
      </c>
      <c r="T479" s="69" t="s">
        <v>3139</v>
      </c>
      <c r="U479" s="69" t="s">
        <v>3143</v>
      </c>
      <c r="V479" s="69" t="s">
        <v>3144</v>
      </c>
      <c r="W479" s="69" t="s">
        <v>3145</v>
      </c>
      <c r="X479" s="45" t="s">
        <v>3496</v>
      </c>
      <c r="Y479" s="45" t="s">
        <v>3498</v>
      </c>
      <c r="Z479" s="280">
        <f t="shared" si="117"/>
        <v>23.333333333333336</v>
      </c>
      <c r="AA479" s="70">
        <v>28</v>
      </c>
      <c r="AB479" s="148"/>
      <c r="AC479" s="148"/>
      <c r="AD479" s="129"/>
      <c r="AE479" s="152"/>
      <c r="AF479" s="156"/>
      <c r="AG479" s="159">
        <v>1</v>
      </c>
      <c r="AH479" s="137"/>
      <c r="AI479" s="136"/>
      <c r="AJ479" s="136"/>
      <c r="AK479" s="136">
        <v>1</v>
      </c>
      <c r="AL479" s="140"/>
      <c r="AM479" s="144"/>
      <c r="AN479" s="144"/>
      <c r="AO479" s="144"/>
      <c r="AP479" s="144"/>
      <c r="AQ479" s="2" t="str">
        <f t="shared" si="118"/>
        <v>http://www.aubertrain.com/shop/img-put/prod/112/4008-10-01-01.jpg</v>
      </c>
      <c r="AR479" s="2" t="str">
        <f t="shared" si="105"/>
        <v/>
      </c>
      <c r="AS479" s="2" t="str">
        <f t="shared" si="106"/>
        <v/>
      </c>
      <c r="AT479" s="2" t="str">
        <f t="shared" si="107"/>
        <v/>
      </c>
      <c r="AU479" s="2" t="str">
        <f t="shared" si="108"/>
        <v/>
      </c>
      <c r="AV479" s="2" t="str">
        <f t="shared" si="109"/>
        <v/>
      </c>
      <c r="AW479" s="183" t="str">
        <f t="shared" si="119"/>
        <v>http://www.aubertrain.com/shop/img-put/prod/112/4008-10-01-01.jpg</v>
      </c>
      <c r="AX479" s="183" t="str">
        <f t="shared" si="110"/>
        <v>PLAQUES CONSTRUCTEURS,03,SPAIN</v>
      </c>
    </row>
    <row r="480" spans="1:50" s="43" customFormat="1" ht="68" customHeight="1">
      <c r="A480" s="2">
        <v>479</v>
      </c>
      <c r="B480" s="72"/>
      <c r="C480" s="290">
        <v>112</v>
      </c>
      <c r="D480" s="295" t="s">
        <v>3500</v>
      </c>
      <c r="E480" s="295" t="s">
        <v>3499</v>
      </c>
      <c r="F480" s="171" t="str">
        <f t="shared" si="111"/>
        <v>1120301</v>
      </c>
      <c r="G480" s="171" t="str">
        <f t="shared" si="112"/>
        <v>PLAQUES CONSTRUCTEURS</v>
      </c>
      <c r="H480" s="171" t="str">
        <f t="shared" si="113"/>
        <v>03</v>
      </c>
      <c r="I480" s="171" t="str">
        <f t="shared" si="114"/>
        <v>SPAIN</v>
      </c>
      <c r="J480" s="171">
        <f t="shared" si="115"/>
        <v>0</v>
      </c>
      <c r="K480" s="31">
        <f t="shared" si="116"/>
        <v>0</v>
      </c>
      <c r="L480" s="192" t="s">
        <v>3499</v>
      </c>
      <c r="M480" s="207"/>
      <c r="N480" s="207"/>
      <c r="O480" s="207"/>
      <c r="P480" s="207"/>
      <c r="Q480" s="207"/>
      <c r="R480" s="120" t="s">
        <v>4365</v>
      </c>
      <c r="S480" s="21">
        <v>1</v>
      </c>
      <c r="T480" s="69" t="s">
        <v>3492</v>
      </c>
      <c r="U480" s="69" t="s">
        <v>3495</v>
      </c>
      <c r="V480" s="69" t="s">
        <v>3494</v>
      </c>
      <c r="W480" s="69" t="s">
        <v>3493</v>
      </c>
      <c r="X480" s="45" t="s">
        <v>3497</v>
      </c>
      <c r="Y480" s="45" t="s">
        <v>3498</v>
      </c>
      <c r="Z480" s="280">
        <f t="shared" si="117"/>
        <v>26.666666666666668</v>
      </c>
      <c r="AA480" s="70">
        <v>32</v>
      </c>
      <c r="AB480" s="148"/>
      <c r="AC480" s="148"/>
      <c r="AD480" s="129"/>
      <c r="AE480" s="152"/>
      <c r="AF480" s="156"/>
      <c r="AG480" s="159">
        <v>1</v>
      </c>
      <c r="AH480" s="137"/>
      <c r="AI480" s="136"/>
      <c r="AJ480" s="136"/>
      <c r="AK480" s="136">
        <v>1</v>
      </c>
      <c r="AL480" s="140"/>
      <c r="AM480" s="144"/>
      <c r="AN480" s="144"/>
      <c r="AO480" s="144"/>
      <c r="AP480" s="144"/>
      <c r="AQ480" s="2" t="str">
        <f t="shared" si="118"/>
        <v>http://www.aubertrain.com/shop/img-put/prod/112/4008-10-02-01.jpg</v>
      </c>
      <c r="AR480" s="2" t="str">
        <f t="shared" ref="AR480:AR526" si="120">IF(ISBLANK(M480),"",",http://www.aubertrain.com/shop/img-put/prod/"&amp;$C480&amp;"/"&amp;$R480&amp;"-"&amp;M480&amp;".jpg")</f>
        <v/>
      </c>
      <c r="AS480" s="2" t="str">
        <f t="shared" ref="AS480:AS526" si="121">IF(ISBLANK(N480),"",",http://www.aubertrain.com/shop/img-put/prod/"&amp;$C480&amp;"/"&amp;$R480&amp;"-"&amp;N480&amp;".jpg")</f>
        <v/>
      </c>
      <c r="AT480" s="2" t="str">
        <f t="shared" ref="AT480:AT526" si="122">IF(ISBLANK(O480),"",",http://www.aubertrain.com/shop/img-put/prod/"&amp;$C480&amp;"/"&amp;$R480&amp;"-"&amp;O480&amp;".jpg")</f>
        <v/>
      </c>
      <c r="AU480" s="2" t="str">
        <f t="shared" ref="AU480:AU526" si="123">IF(ISBLANK(P480),"",",http://www.aubertrain.com/shop/img-put/prod/"&amp;$C480&amp;"/"&amp;$R480&amp;"-"&amp;P480&amp;".jpg")</f>
        <v/>
      </c>
      <c r="AV480" s="2" t="str">
        <f t="shared" ref="AV480:AV526" si="124">IF(ISBLANK(Q480),"",",http://www.aubertrain.com/shop/img-put/prod/"&amp;$C480&amp;"/"&amp;$R480&amp;"-"&amp;Q480&amp;".jpg")</f>
        <v/>
      </c>
      <c r="AW480" s="183" t="str">
        <f t="shared" si="119"/>
        <v>http://www.aubertrain.com/shop/img-put/prod/112/4008-10-02-01.jpg</v>
      </c>
      <c r="AX480" s="183" t="str">
        <f t="shared" ref="AX480:AX526" si="125">G480&amp;IF(ISBLANK(D480),"",","&amp;H480)&amp;IF(ISBLANK(E480),"",","&amp;I480)</f>
        <v>PLAQUES CONSTRUCTEURS,03,SPAIN</v>
      </c>
    </row>
    <row r="481" spans="1:50" s="43" customFormat="1" ht="68" customHeight="1">
      <c r="A481" s="1">
        <v>480</v>
      </c>
      <c r="B481" s="32">
        <v>4009</v>
      </c>
      <c r="C481" s="290">
        <v>112</v>
      </c>
      <c r="D481" s="294" t="s">
        <v>3502</v>
      </c>
      <c r="E481" s="294" t="s">
        <v>3510</v>
      </c>
      <c r="F481" s="171" t="str">
        <f t="shared" si="111"/>
        <v>1120502</v>
      </c>
      <c r="G481" s="171" t="str">
        <f t="shared" si="112"/>
        <v>PLAQUES CONSTRUCTEURS</v>
      </c>
      <c r="H481" s="171" t="str">
        <f t="shared" si="113"/>
        <v>05</v>
      </c>
      <c r="I481" s="171" t="str">
        <f t="shared" si="114"/>
        <v>SWITZERLAND</v>
      </c>
      <c r="J481" s="171">
        <f t="shared" si="115"/>
        <v>0</v>
      </c>
      <c r="K481" s="31">
        <f t="shared" si="116"/>
        <v>0</v>
      </c>
      <c r="L481" s="192" t="s">
        <v>3499</v>
      </c>
      <c r="M481" s="206"/>
      <c r="N481" s="206"/>
      <c r="O481" s="206"/>
      <c r="P481" s="206"/>
      <c r="Q481" s="206"/>
      <c r="R481" s="32" t="s">
        <v>688</v>
      </c>
      <c r="S481" s="21">
        <v>1</v>
      </c>
      <c r="T481" s="69" t="s">
        <v>1854</v>
      </c>
      <c r="U481" s="69" t="s">
        <v>2025</v>
      </c>
      <c r="V481" s="69" t="s">
        <v>2063</v>
      </c>
      <c r="W481" s="69" t="s">
        <v>2006</v>
      </c>
      <c r="X481" s="45" t="s">
        <v>25</v>
      </c>
      <c r="Y481" s="45" t="s">
        <v>220</v>
      </c>
      <c r="Z481" s="280">
        <f t="shared" si="117"/>
        <v>13.333333333333334</v>
      </c>
      <c r="AA481" s="70">
        <v>16</v>
      </c>
      <c r="AB481" s="148">
        <v>6.45</v>
      </c>
      <c r="AC481" s="148"/>
      <c r="AD481" s="129"/>
      <c r="AE481" s="152"/>
      <c r="AF481" s="156"/>
      <c r="AG481" s="159">
        <v>1</v>
      </c>
      <c r="AH481" s="137"/>
      <c r="AI481" s="136"/>
      <c r="AJ481" s="136"/>
      <c r="AK481" s="136">
        <v>1</v>
      </c>
      <c r="AL481" s="140"/>
      <c r="AM481" s="144"/>
      <c r="AN481" s="144"/>
      <c r="AO481" s="144"/>
      <c r="AP481" s="144"/>
      <c r="AQ481" s="2" t="str">
        <f t="shared" si="118"/>
        <v>http://www.aubertrain.com/shop/img-put/prod/112/4009-01-01.jpg</v>
      </c>
      <c r="AR481" s="2" t="str">
        <f t="shared" si="120"/>
        <v/>
      </c>
      <c r="AS481" s="2" t="str">
        <f t="shared" si="121"/>
        <v/>
      </c>
      <c r="AT481" s="2" t="str">
        <f t="shared" si="122"/>
        <v/>
      </c>
      <c r="AU481" s="2" t="str">
        <f t="shared" si="123"/>
        <v/>
      </c>
      <c r="AV481" s="2" t="str">
        <f t="shared" si="124"/>
        <v/>
      </c>
      <c r="AW481" s="183" t="str">
        <f t="shared" si="119"/>
        <v>http://www.aubertrain.com/shop/img-put/prod/112/4009-01-01.jpg</v>
      </c>
      <c r="AX481" s="183" t="str">
        <f t="shared" si="125"/>
        <v>PLAQUES CONSTRUCTEURS,05,SWITZERLAND</v>
      </c>
    </row>
    <row r="482" spans="1:50" s="43" customFormat="1" ht="68" customHeight="1">
      <c r="A482" s="2">
        <v>481</v>
      </c>
      <c r="B482" s="32"/>
      <c r="C482" s="290">
        <v>112</v>
      </c>
      <c r="D482" s="294" t="s">
        <v>3502</v>
      </c>
      <c r="E482" s="294" t="s">
        <v>3510</v>
      </c>
      <c r="F482" s="171" t="str">
        <f t="shared" si="111"/>
        <v>1120502</v>
      </c>
      <c r="G482" s="171" t="str">
        <f t="shared" si="112"/>
        <v>PLAQUES CONSTRUCTEURS</v>
      </c>
      <c r="H482" s="171" t="str">
        <f t="shared" si="113"/>
        <v>05</v>
      </c>
      <c r="I482" s="171" t="str">
        <f t="shared" si="114"/>
        <v>SWITZERLAND</v>
      </c>
      <c r="J482" s="171">
        <f t="shared" si="115"/>
        <v>0</v>
      </c>
      <c r="K482" s="31">
        <f t="shared" si="116"/>
        <v>0</v>
      </c>
      <c r="L482" s="192" t="s">
        <v>3499</v>
      </c>
      <c r="M482" s="206"/>
      <c r="N482" s="206"/>
      <c r="O482" s="206"/>
      <c r="P482" s="206"/>
      <c r="Q482" s="206"/>
      <c r="R482" s="32" t="s">
        <v>712</v>
      </c>
      <c r="S482" s="21">
        <v>1</v>
      </c>
      <c r="T482" s="69" t="s">
        <v>713</v>
      </c>
      <c r="U482" s="69" t="s">
        <v>1190</v>
      </c>
      <c r="V482" s="69" t="s">
        <v>1133</v>
      </c>
      <c r="W482" s="69" t="s">
        <v>1199</v>
      </c>
      <c r="X482" s="45" t="s">
        <v>1229</v>
      </c>
      <c r="Y482" s="45" t="s">
        <v>1276</v>
      </c>
      <c r="Z482" s="280">
        <f t="shared" si="117"/>
        <v>21.666666666666668</v>
      </c>
      <c r="AA482" s="70">
        <v>26</v>
      </c>
      <c r="AB482" s="148"/>
      <c r="AC482" s="148"/>
      <c r="AD482" s="129"/>
      <c r="AE482" s="152"/>
      <c r="AF482" s="156"/>
      <c r="AG482" s="159">
        <v>1</v>
      </c>
      <c r="AH482" s="137"/>
      <c r="AI482" s="136"/>
      <c r="AJ482" s="136"/>
      <c r="AK482" s="136">
        <v>1</v>
      </c>
      <c r="AL482" s="140"/>
      <c r="AM482" s="144"/>
      <c r="AN482" s="144"/>
      <c r="AO482" s="144"/>
      <c r="AP482" s="144"/>
      <c r="AQ482" s="2" t="str">
        <f t="shared" si="118"/>
        <v>http://www.aubertrain.com/shop/img-put/prod/112/4009-02-01.jpg</v>
      </c>
      <c r="AR482" s="2" t="str">
        <f t="shared" si="120"/>
        <v/>
      </c>
      <c r="AS482" s="2" t="str">
        <f t="shared" si="121"/>
        <v/>
      </c>
      <c r="AT482" s="2" t="str">
        <f t="shared" si="122"/>
        <v/>
      </c>
      <c r="AU482" s="2" t="str">
        <f t="shared" si="123"/>
        <v/>
      </c>
      <c r="AV482" s="2" t="str">
        <f t="shared" si="124"/>
        <v/>
      </c>
      <c r="AW482" s="183" t="str">
        <f t="shared" si="119"/>
        <v>http://www.aubertrain.com/shop/img-put/prod/112/4009-02-01.jpg</v>
      </c>
      <c r="AX482" s="183" t="str">
        <f t="shared" si="125"/>
        <v>PLAQUES CONSTRUCTEURS,05,SWITZERLAND</v>
      </c>
    </row>
    <row r="483" spans="1:50" s="43" customFormat="1" ht="68" customHeight="1">
      <c r="A483" s="1">
        <v>482</v>
      </c>
      <c r="B483" s="72"/>
      <c r="C483" s="290">
        <v>112</v>
      </c>
      <c r="D483" s="294" t="s">
        <v>3502</v>
      </c>
      <c r="E483" s="294" t="s">
        <v>3510</v>
      </c>
      <c r="F483" s="171" t="str">
        <f t="shared" si="111"/>
        <v>1120502</v>
      </c>
      <c r="G483" s="171" t="str">
        <f t="shared" si="112"/>
        <v>PLAQUES CONSTRUCTEURS</v>
      </c>
      <c r="H483" s="171" t="str">
        <f t="shared" si="113"/>
        <v>05</v>
      </c>
      <c r="I483" s="171" t="str">
        <f t="shared" si="114"/>
        <v>SWITZERLAND</v>
      </c>
      <c r="J483" s="171">
        <f t="shared" si="115"/>
        <v>0</v>
      </c>
      <c r="K483" s="31">
        <f t="shared" si="116"/>
        <v>0</v>
      </c>
      <c r="L483" s="192" t="s">
        <v>3499</v>
      </c>
      <c r="M483" s="192" t="s">
        <v>3510</v>
      </c>
      <c r="N483" s="206"/>
      <c r="O483" s="206"/>
      <c r="P483" s="206"/>
      <c r="Q483" s="206"/>
      <c r="R483" s="120" t="s">
        <v>3754</v>
      </c>
      <c r="S483" s="21">
        <v>1</v>
      </c>
      <c r="T483" s="69" t="s">
        <v>2844</v>
      </c>
      <c r="U483" s="69" t="s">
        <v>3147</v>
      </c>
      <c r="V483" s="69" t="s">
        <v>3148</v>
      </c>
      <c r="W483" s="69" t="s">
        <v>3149</v>
      </c>
      <c r="X483" s="45" t="s">
        <v>2845</v>
      </c>
      <c r="Y483" s="45" t="s">
        <v>2846</v>
      </c>
      <c r="Z483" s="280">
        <f t="shared" si="117"/>
        <v>37.5</v>
      </c>
      <c r="AA483" s="70">
        <v>45</v>
      </c>
      <c r="AB483" s="148">
        <v>30</v>
      </c>
      <c r="AC483" s="148"/>
      <c r="AD483" s="129"/>
      <c r="AE483" s="152"/>
      <c r="AF483" s="156"/>
      <c r="AG483" s="159">
        <v>1</v>
      </c>
      <c r="AH483" s="137"/>
      <c r="AI483" s="136"/>
      <c r="AJ483" s="136"/>
      <c r="AK483" s="136">
        <v>1</v>
      </c>
      <c r="AL483" s="140"/>
      <c r="AM483" s="144"/>
      <c r="AN483" s="144"/>
      <c r="AO483" s="144"/>
      <c r="AP483" s="144"/>
      <c r="AQ483" s="2" t="str">
        <f t="shared" si="118"/>
        <v>http://www.aubertrain.com/shop/img-put/prod/112/4009-03-01.jpg</v>
      </c>
      <c r="AR483" s="2" t="str">
        <f t="shared" si="120"/>
        <v>,http://www.aubertrain.com/shop/img-put/prod/112/4009-03-02.jpg</v>
      </c>
      <c r="AS483" s="2" t="str">
        <f t="shared" si="121"/>
        <v/>
      </c>
      <c r="AT483" s="2" t="str">
        <f t="shared" si="122"/>
        <v/>
      </c>
      <c r="AU483" s="2" t="str">
        <f t="shared" si="123"/>
        <v/>
      </c>
      <c r="AV483" s="2" t="str">
        <f t="shared" si="124"/>
        <v/>
      </c>
      <c r="AW483" s="183" t="str">
        <f t="shared" si="119"/>
        <v>http://www.aubertrain.com/shop/img-put/prod/112/4009-03-01.jpg,http://www.aubertrain.com/shop/img-put/prod/112/4009-03-02.jpg</v>
      </c>
      <c r="AX483" s="183" t="str">
        <f t="shared" si="125"/>
        <v>PLAQUES CONSTRUCTEURS,05,SWITZERLAND</v>
      </c>
    </row>
    <row r="484" spans="1:50" s="43" customFormat="1" ht="68" customHeight="1">
      <c r="A484" s="2">
        <v>483</v>
      </c>
      <c r="B484" s="72"/>
      <c r="C484" s="290">
        <v>112</v>
      </c>
      <c r="D484" s="294" t="s">
        <v>3502</v>
      </c>
      <c r="E484" s="294" t="s">
        <v>3510</v>
      </c>
      <c r="F484" s="171" t="str">
        <f t="shared" si="111"/>
        <v>1120502</v>
      </c>
      <c r="G484" s="171" t="str">
        <f t="shared" si="112"/>
        <v>PLAQUES CONSTRUCTEURS</v>
      </c>
      <c r="H484" s="171" t="str">
        <f t="shared" si="113"/>
        <v>05</v>
      </c>
      <c r="I484" s="171" t="str">
        <f t="shared" si="114"/>
        <v>SWITZERLAND</v>
      </c>
      <c r="J484" s="171">
        <f t="shared" si="115"/>
        <v>0</v>
      </c>
      <c r="K484" s="31">
        <f t="shared" si="116"/>
        <v>0</v>
      </c>
      <c r="L484" s="192" t="s">
        <v>3499</v>
      </c>
      <c r="M484" s="206"/>
      <c r="N484" s="206"/>
      <c r="O484" s="206"/>
      <c r="P484" s="206"/>
      <c r="Q484" s="206"/>
      <c r="R484" s="120" t="s">
        <v>4366</v>
      </c>
      <c r="S484" s="21">
        <v>1</v>
      </c>
      <c r="T484" s="69" t="s">
        <v>3146</v>
      </c>
      <c r="U484" s="69" t="s">
        <v>3150</v>
      </c>
      <c r="V484" s="69" t="s">
        <v>3151</v>
      </c>
      <c r="W484" s="69" t="s">
        <v>3152</v>
      </c>
      <c r="X484" s="45" t="s">
        <v>3153</v>
      </c>
      <c r="Y484" s="45" t="s">
        <v>3154</v>
      </c>
      <c r="Z484" s="280">
        <f t="shared" si="117"/>
        <v>30</v>
      </c>
      <c r="AA484" s="70">
        <v>36</v>
      </c>
      <c r="AB484" s="148">
        <v>15.71</v>
      </c>
      <c r="AC484" s="148"/>
      <c r="AD484" s="129"/>
      <c r="AE484" s="152"/>
      <c r="AF484" s="156"/>
      <c r="AG484" s="159">
        <v>1</v>
      </c>
      <c r="AH484" s="137"/>
      <c r="AI484" s="136"/>
      <c r="AJ484" s="136"/>
      <c r="AK484" s="136">
        <v>1</v>
      </c>
      <c r="AL484" s="140"/>
      <c r="AM484" s="144"/>
      <c r="AN484" s="144"/>
      <c r="AO484" s="144"/>
      <c r="AP484" s="144"/>
      <c r="AQ484" s="2" t="str">
        <f t="shared" si="118"/>
        <v>http://www.aubertrain.com/shop/img-put/prod/112/4009-03-01-01.jpg</v>
      </c>
      <c r="AR484" s="2" t="str">
        <f t="shared" si="120"/>
        <v/>
      </c>
      <c r="AS484" s="2" t="str">
        <f t="shared" si="121"/>
        <v/>
      </c>
      <c r="AT484" s="2" t="str">
        <f t="shared" si="122"/>
        <v/>
      </c>
      <c r="AU484" s="2" t="str">
        <f t="shared" si="123"/>
        <v/>
      </c>
      <c r="AV484" s="2" t="str">
        <f t="shared" si="124"/>
        <v/>
      </c>
      <c r="AW484" s="183" t="str">
        <f t="shared" si="119"/>
        <v>http://www.aubertrain.com/shop/img-put/prod/112/4009-03-01-01.jpg</v>
      </c>
      <c r="AX484" s="183" t="str">
        <f t="shared" si="125"/>
        <v>PLAQUES CONSTRUCTEURS,05,SWITZERLAND</v>
      </c>
    </row>
    <row r="485" spans="1:50" s="43" customFormat="1" ht="68" customHeight="1">
      <c r="A485" s="1">
        <v>484</v>
      </c>
      <c r="B485" s="72">
        <v>4010</v>
      </c>
      <c r="C485" s="290">
        <v>112</v>
      </c>
      <c r="D485" s="295" t="s">
        <v>3501</v>
      </c>
      <c r="E485" s="295" t="s">
        <v>3510</v>
      </c>
      <c r="F485" s="171" t="str">
        <f t="shared" si="111"/>
        <v>1120402</v>
      </c>
      <c r="G485" s="171" t="str">
        <f t="shared" si="112"/>
        <v>PLAQUES CONSTRUCTEURS</v>
      </c>
      <c r="H485" s="171" t="str">
        <f t="shared" si="113"/>
        <v>04</v>
      </c>
      <c r="I485" s="171" t="str">
        <f t="shared" si="114"/>
        <v>FRANCE</v>
      </c>
      <c r="J485" s="171">
        <f t="shared" si="115"/>
        <v>0</v>
      </c>
      <c r="K485" s="31">
        <f t="shared" si="116"/>
        <v>0</v>
      </c>
      <c r="L485" s="192" t="s">
        <v>3499</v>
      </c>
      <c r="M485" s="192" t="s">
        <v>3510</v>
      </c>
      <c r="N485" s="206"/>
      <c r="O485" s="206"/>
      <c r="P485" s="206"/>
      <c r="Q485" s="206"/>
      <c r="R485" s="32" t="s">
        <v>555</v>
      </c>
      <c r="S485" s="21">
        <v>1</v>
      </c>
      <c r="T485" s="69" t="s">
        <v>1010</v>
      </c>
      <c r="U485" s="69" t="s">
        <v>627</v>
      </c>
      <c r="V485" s="69" t="s">
        <v>1134</v>
      </c>
      <c r="W485" s="69" t="s">
        <v>1200</v>
      </c>
      <c r="X485" s="45" t="s">
        <v>32</v>
      </c>
      <c r="Y485" s="45" t="s">
        <v>227</v>
      </c>
      <c r="Z485" s="280">
        <f t="shared" si="117"/>
        <v>16.666666666666668</v>
      </c>
      <c r="AA485" s="170">
        <v>20</v>
      </c>
      <c r="AB485" s="148">
        <v>12.86</v>
      </c>
      <c r="AC485" s="148"/>
      <c r="AD485" s="129">
        <v>1</v>
      </c>
      <c r="AE485" s="152"/>
      <c r="AF485" s="156"/>
      <c r="AG485" s="159">
        <v>1</v>
      </c>
      <c r="AH485" s="137"/>
      <c r="AI485" s="136"/>
      <c r="AJ485" s="136"/>
      <c r="AK485" s="136">
        <v>1</v>
      </c>
      <c r="AL485" s="140"/>
      <c r="AM485" s="144"/>
      <c r="AN485" s="144"/>
      <c r="AO485" s="144"/>
      <c r="AP485" s="144"/>
      <c r="AQ485" s="2" t="str">
        <f t="shared" si="118"/>
        <v>http://www.aubertrain.com/shop/img-put/prod/112/4010-01-01.jpg</v>
      </c>
      <c r="AR485" s="2" t="str">
        <f t="shared" si="120"/>
        <v>,http://www.aubertrain.com/shop/img-put/prod/112/4010-01-02.jpg</v>
      </c>
      <c r="AS485" s="2" t="str">
        <f t="shared" si="121"/>
        <v/>
      </c>
      <c r="AT485" s="2" t="str">
        <f t="shared" si="122"/>
        <v/>
      </c>
      <c r="AU485" s="2" t="str">
        <f t="shared" si="123"/>
        <v/>
      </c>
      <c r="AV485" s="2" t="str">
        <f t="shared" si="124"/>
        <v/>
      </c>
      <c r="AW485" s="183" t="str">
        <f t="shared" si="119"/>
        <v>http://www.aubertrain.com/shop/img-put/prod/112/4010-01-01.jpg,http://www.aubertrain.com/shop/img-put/prod/112/4010-01-02.jpg</v>
      </c>
      <c r="AX485" s="183" t="str">
        <f t="shared" si="125"/>
        <v>PLAQUES CONSTRUCTEURS,04,FRANCE</v>
      </c>
    </row>
    <row r="486" spans="1:50" s="43" customFormat="1" ht="68" customHeight="1">
      <c r="A486" s="2">
        <v>485</v>
      </c>
      <c r="B486" s="72"/>
      <c r="C486" s="290">
        <v>112</v>
      </c>
      <c r="D486" s="295" t="s">
        <v>3501</v>
      </c>
      <c r="E486" s="295" t="s">
        <v>3510</v>
      </c>
      <c r="F486" s="171" t="str">
        <f t="shared" si="111"/>
        <v>1120402</v>
      </c>
      <c r="G486" s="171" t="str">
        <f t="shared" si="112"/>
        <v>PLAQUES CONSTRUCTEURS</v>
      </c>
      <c r="H486" s="171" t="str">
        <f t="shared" si="113"/>
        <v>04</v>
      </c>
      <c r="I486" s="171" t="str">
        <f t="shared" si="114"/>
        <v>FRANCE</v>
      </c>
      <c r="J486" s="171">
        <f t="shared" si="115"/>
        <v>0</v>
      </c>
      <c r="K486" s="31">
        <f t="shared" si="116"/>
        <v>0</v>
      </c>
      <c r="L486" s="192" t="s">
        <v>3499</v>
      </c>
      <c r="M486" s="192" t="s">
        <v>3510</v>
      </c>
      <c r="N486" s="207"/>
      <c r="O486" s="207"/>
      <c r="P486" s="207"/>
      <c r="Q486" s="207"/>
      <c r="R486" s="119" t="s">
        <v>3750</v>
      </c>
      <c r="S486" s="21">
        <v>1</v>
      </c>
      <c r="T486" s="69" t="s">
        <v>1009</v>
      </c>
      <c r="U486" s="69" t="s">
        <v>625</v>
      </c>
      <c r="V486" s="69" t="s">
        <v>1135</v>
      </c>
      <c r="W486" s="69" t="s">
        <v>1201</v>
      </c>
      <c r="X486" s="45" t="s">
        <v>2833</v>
      </c>
      <c r="Y486" s="45" t="s">
        <v>2834</v>
      </c>
      <c r="Z486" s="280">
        <f t="shared" si="117"/>
        <v>16.666666666666668</v>
      </c>
      <c r="AA486" s="70">
        <v>20</v>
      </c>
      <c r="AB486" s="148">
        <v>7.5</v>
      </c>
      <c r="AC486" s="148"/>
      <c r="AD486" s="129">
        <v>1</v>
      </c>
      <c r="AE486" s="152"/>
      <c r="AF486" s="156"/>
      <c r="AG486" s="159">
        <v>1</v>
      </c>
      <c r="AH486" s="137"/>
      <c r="AI486" s="136"/>
      <c r="AJ486" s="136"/>
      <c r="AK486" s="136">
        <v>1</v>
      </c>
      <c r="AL486" s="140"/>
      <c r="AM486" s="144"/>
      <c r="AN486" s="144"/>
      <c r="AO486" s="144"/>
      <c r="AP486" s="144"/>
      <c r="AQ486" s="2" t="str">
        <f t="shared" si="118"/>
        <v>http://www.aubertrain.com/shop/img-put/prod/112/4010-02-01.jpg</v>
      </c>
      <c r="AR486" s="2" t="str">
        <f t="shared" si="120"/>
        <v>,http://www.aubertrain.com/shop/img-put/prod/112/4010-02-02.jpg</v>
      </c>
      <c r="AS486" s="2" t="str">
        <f t="shared" si="121"/>
        <v/>
      </c>
      <c r="AT486" s="2" t="str">
        <f t="shared" si="122"/>
        <v/>
      </c>
      <c r="AU486" s="2" t="str">
        <f t="shared" si="123"/>
        <v/>
      </c>
      <c r="AV486" s="2" t="str">
        <f t="shared" si="124"/>
        <v/>
      </c>
      <c r="AW486" s="183" t="str">
        <f t="shared" si="119"/>
        <v>http://www.aubertrain.com/shop/img-put/prod/112/4010-02-01.jpg,http://www.aubertrain.com/shop/img-put/prod/112/4010-02-02.jpg</v>
      </c>
      <c r="AX486" s="183" t="str">
        <f t="shared" si="125"/>
        <v>PLAQUES CONSTRUCTEURS,04,FRANCE</v>
      </c>
    </row>
    <row r="487" spans="1:50" s="43" customFormat="1" ht="68" customHeight="1">
      <c r="A487" s="1">
        <v>486</v>
      </c>
      <c r="B487" s="72"/>
      <c r="C487" s="290">
        <v>112</v>
      </c>
      <c r="D487" s="295" t="s">
        <v>3501</v>
      </c>
      <c r="E487" s="295" t="s">
        <v>3510</v>
      </c>
      <c r="F487" s="171" t="str">
        <f t="shared" si="111"/>
        <v>1120402</v>
      </c>
      <c r="G487" s="171" t="str">
        <f t="shared" si="112"/>
        <v>PLAQUES CONSTRUCTEURS</v>
      </c>
      <c r="H487" s="171" t="str">
        <f t="shared" si="113"/>
        <v>04</v>
      </c>
      <c r="I487" s="171" t="str">
        <f t="shared" si="114"/>
        <v>FRANCE</v>
      </c>
      <c r="J487" s="171">
        <f t="shared" si="115"/>
        <v>0</v>
      </c>
      <c r="K487" s="31">
        <f t="shared" si="116"/>
        <v>0</v>
      </c>
      <c r="L487" s="192" t="s">
        <v>3499</v>
      </c>
      <c r="M487" s="207"/>
      <c r="N487" s="207"/>
      <c r="O487" s="207"/>
      <c r="P487" s="207"/>
      <c r="Q487" s="207"/>
      <c r="R487" s="119" t="s">
        <v>4368</v>
      </c>
      <c r="S487" s="21">
        <v>1</v>
      </c>
      <c r="T487" s="69" t="s">
        <v>3155</v>
      </c>
      <c r="U487" s="69" t="s">
        <v>625</v>
      </c>
      <c r="V487" s="69" t="s">
        <v>1135</v>
      </c>
      <c r="W487" s="69" t="s">
        <v>1201</v>
      </c>
      <c r="X487" s="45" t="s">
        <v>4388</v>
      </c>
      <c r="Y487" s="45" t="s">
        <v>4387</v>
      </c>
      <c r="Z487" s="280">
        <f t="shared" si="117"/>
        <v>23.333333333333336</v>
      </c>
      <c r="AA487" s="76">
        <v>28</v>
      </c>
      <c r="AB487" s="150">
        <v>18.57</v>
      </c>
      <c r="AC487" s="150"/>
      <c r="AD487" s="135">
        <v>1</v>
      </c>
      <c r="AE487" s="152"/>
      <c r="AF487" s="156"/>
      <c r="AG487" s="159">
        <v>1</v>
      </c>
      <c r="AH487" s="137"/>
      <c r="AI487" s="136"/>
      <c r="AJ487" s="136"/>
      <c r="AK487" s="136">
        <v>1</v>
      </c>
      <c r="AL487" s="140"/>
      <c r="AM487" s="144"/>
      <c r="AN487" s="144"/>
      <c r="AO487" s="144"/>
      <c r="AP487" s="144"/>
      <c r="AQ487" s="2" t="str">
        <f t="shared" si="118"/>
        <v>http://www.aubertrain.com/shop/img-put/prod/112/4010-02-01-01.jpg</v>
      </c>
      <c r="AR487" s="2" t="str">
        <f t="shared" si="120"/>
        <v/>
      </c>
      <c r="AS487" s="2" t="str">
        <f t="shared" si="121"/>
        <v/>
      </c>
      <c r="AT487" s="2" t="str">
        <f t="shared" si="122"/>
        <v/>
      </c>
      <c r="AU487" s="2" t="str">
        <f t="shared" si="123"/>
        <v/>
      </c>
      <c r="AV487" s="2" t="str">
        <f t="shared" si="124"/>
        <v/>
      </c>
      <c r="AW487" s="183" t="str">
        <f t="shared" si="119"/>
        <v>http://www.aubertrain.com/shop/img-put/prod/112/4010-02-01-01.jpg</v>
      </c>
      <c r="AX487" s="183" t="str">
        <f t="shared" si="125"/>
        <v>PLAQUES CONSTRUCTEURS,04,FRANCE</v>
      </c>
    </row>
    <row r="488" spans="1:50" s="43" customFormat="1" ht="68" customHeight="1">
      <c r="A488" s="2">
        <v>487</v>
      </c>
      <c r="B488" s="72"/>
      <c r="C488" s="290">
        <v>112</v>
      </c>
      <c r="D488" s="295" t="s">
        <v>3501</v>
      </c>
      <c r="E488" s="295" t="s">
        <v>3510</v>
      </c>
      <c r="F488" s="171" t="str">
        <f t="shared" si="111"/>
        <v>1120402</v>
      </c>
      <c r="G488" s="171" t="str">
        <f t="shared" si="112"/>
        <v>PLAQUES CONSTRUCTEURS</v>
      </c>
      <c r="H488" s="171" t="str">
        <f t="shared" si="113"/>
        <v>04</v>
      </c>
      <c r="I488" s="171" t="str">
        <f t="shared" si="114"/>
        <v>FRANCE</v>
      </c>
      <c r="J488" s="171">
        <f t="shared" si="115"/>
        <v>0</v>
      </c>
      <c r="K488" s="31">
        <f t="shared" si="116"/>
        <v>0</v>
      </c>
      <c r="L488" s="192" t="s">
        <v>3499</v>
      </c>
      <c r="M488" s="192" t="s">
        <v>3510</v>
      </c>
      <c r="N488" s="207"/>
      <c r="O488" s="207"/>
      <c r="P488" s="207"/>
      <c r="Q488" s="207"/>
      <c r="R488" s="119" t="s">
        <v>3751</v>
      </c>
      <c r="S488" s="21">
        <v>1</v>
      </c>
      <c r="T488" s="74" t="s">
        <v>1008</v>
      </c>
      <c r="U488" s="74" t="s">
        <v>626</v>
      </c>
      <c r="V488" s="74" t="s">
        <v>1136</v>
      </c>
      <c r="W488" s="74" t="s">
        <v>1202</v>
      </c>
      <c r="X488" s="40" t="s">
        <v>2309</v>
      </c>
      <c r="Y488" s="75" t="s">
        <v>2310</v>
      </c>
      <c r="Z488" s="280">
        <f t="shared" si="117"/>
        <v>21.666666666666668</v>
      </c>
      <c r="AA488" s="76">
        <v>26</v>
      </c>
      <c r="AB488" s="150">
        <v>15</v>
      </c>
      <c r="AC488" s="150"/>
      <c r="AD488" s="135">
        <v>6</v>
      </c>
      <c r="AE488" s="152"/>
      <c r="AF488" s="156"/>
      <c r="AG488" s="159">
        <v>1</v>
      </c>
      <c r="AH488" s="137"/>
      <c r="AI488" s="136"/>
      <c r="AJ488" s="136"/>
      <c r="AK488" s="136">
        <v>1</v>
      </c>
      <c r="AL488" s="140"/>
      <c r="AM488" s="144"/>
      <c r="AN488" s="144"/>
      <c r="AO488" s="144"/>
      <c r="AP488" s="144"/>
      <c r="AQ488" s="2" t="str">
        <f t="shared" si="118"/>
        <v>http://www.aubertrain.com/shop/img-put/prod/112/4010-03-01.jpg</v>
      </c>
      <c r="AR488" s="2" t="str">
        <f t="shared" si="120"/>
        <v>,http://www.aubertrain.com/shop/img-put/prod/112/4010-03-02.jpg</v>
      </c>
      <c r="AS488" s="2" t="str">
        <f t="shared" si="121"/>
        <v/>
      </c>
      <c r="AT488" s="2" t="str">
        <f t="shared" si="122"/>
        <v/>
      </c>
      <c r="AU488" s="2" t="str">
        <f t="shared" si="123"/>
        <v/>
      </c>
      <c r="AV488" s="2" t="str">
        <f t="shared" si="124"/>
        <v/>
      </c>
      <c r="AW488" s="183" t="str">
        <f t="shared" si="119"/>
        <v>http://www.aubertrain.com/shop/img-put/prod/112/4010-03-01.jpg,http://www.aubertrain.com/shop/img-put/prod/112/4010-03-02.jpg</v>
      </c>
      <c r="AX488" s="183" t="str">
        <f t="shared" si="125"/>
        <v>PLAQUES CONSTRUCTEURS,04,FRANCE</v>
      </c>
    </row>
    <row r="489" spans="1:50" s="43" customFormat="1" ht="68" customHeight="1">
      <c r="A489" s="1">
        <v>488</v>
      </c>
      <c r="B489" s="72"/>
      <c r="C489" s="290">
        <v>112</v>
      </c>
      <c r="D489" s="295" t="s">
        <v>3501</v>
      </c>
      <c r="E489" s="295" t="s">
        <v>3510</v>
      </c>
      <c r="F489" s="171" t="str">
        <f t="shared" si="111"/>
        <v>1120402</v>
      </c>
      <c r="G489" s="171" t="str">
        <f t="shared" si="112"/>
        <v>PLAQUES CONSTRUCTEURS</v>
      </c>
      <c r="H489" s="171" t="str">
        <f t="shared" si="113"/>
        <v>04</v>
      </c>
      <c r="I489" s="171" t="str">
        <f t="shared" si="114"/>
        <v>FRANCE</v>
      </c>
      <c r="J489" s="171">
        <f t="shared" si="115"/>
        <v>0</v>
      </c>
      <c r="K489" s="31">
        <f t="shared" si="116"/>
        <v>0</v>
      </c>
      <c r="L489" s="192" t="s">
        <v>3499</v>
      </c>
      <c r="M489" s="207"/>
      <c r="N489" s="207"/>
      <c r="O489" s="207"/>
      <c r="P489" s="207"/>
      <c r="Q489" s="207"/>
      <c r="R489" s="119" t="s">
        <v>4367</v>
      </c>
      <c r="S489" s="21">
        <v>1</v>
      </c>
      <c r="T489" s="74" t="s">
        <v>3156</v>
      </c>
      <c r="U489" s="74" t="s">
        <v>4381</v>
      </c>
      <c r="V489" s="74" t="s">
        <v>4382</v>
      </c>
      <c r="W489" s="74" t="s">
        <v>4383</v>
      </c>
      <c r="X489" s="40"/>
      <c r="Y489" s="75" t="s">
        <v>4386</v>
      </c>
      <c r="Z489" s="280">
        <f t="shared" si="117"/>
        <v>18.333333333333336</v>
      </c>
      <c r="AA489" s="76">
        <v>22</v>
      </c>
      <c r="AB489" s="150">
        <v>10</v>
      </c>
      <c r="AC489" s="150"/>
      <c r="AD489" s="135">
        <v>1</v>
      </c>
      <c r="AE489" s="152"/>
      <c r="AF489" s="156"/>
      <c r="AG489" s="159">
        <v>1</v>
      </c>
      <c r="AH489" s="137"/>
      <c r="AI489" s="136"/>
      <c r="AJ489" s="136"/>
      <c r="AK489" s="136">
        <v>1</v>
      </c>
      <c r="AL489" s="140"/>
      <c r="AM489" s="144"/>
      <c r="AN489" s="144"/>
      <c r="AO489" s="144"/>
      <c r="AP489" s="144"/>
      <c r="AQ489" s="2" t="str">
        <f t="shared" si="118"/>
        <v>http://www.aubertrain.com/shop/img-put/prod/112/4010-03-01-01.jpg</v>
      </c>
      <c r="AR489" s="2" t="str">
        <f t="shared" si="120"/>
        <v/>
      </c>
      <c r="AS489" s="2" t="str">
        <f t="shared" si="121"/>
        <v/>
      </c>
      <c r="AT489" s="2" t="str">
        <f t="shared" si="122"/>
        <v/>
      </c>
      <c r="AU489" s="2" t="str">
        <f t="shared" si="123"/>
        <v/>
      </c>
      <c r="AV489" s="2" t="str">
        <f t="shared" si="124"/>
        <v/>
      </c>
      <c r="AW489" s="183" t="str">
        <f t="shared" si="119"/>
        <v>http://www.aubertrain.com/shop/img-put/prod/112/4010-03-01-01.jpg</v>
      </c>
      <c r="AX489" s="183" t="str">
        <f t="shared" si="125"/>
        <v>PLAQUES CONSTRUCTEURS,04,FRANCE</v>
      </c>
    </row>
    <row r="490" spans="1:50" s="43" customFormat="1" ht="68" customHeight="1">
      <c r="A490" s="2">
        <v>489</v>
      </c>
      <c r="B490" s="72">
        <v>4011</v>
      </c>
      <c r="C490" s="290">
        <v>112</v>
      </c>
      <c r="D490" s="295" t="s">
        <v>3501</v>
      </c>
      <c r="E490" s="295" t="s">
        <v>3510</v>
      </c>
      <c r="F490" s="171" t="str">
        <f t="shared" si="111"/>
        <v>1120402</v>
      </c>
      <c r="G490" s="171" t="str">
        <f t="shared" si="112"/>
        <v>PLAQUES CONSTRUCTEURS</v>
      </c>
      <c r="H490" s="171" t="str">
        <f t="shared" si="113"/>
        <v>04</v>
      </c>
      <c r="I490" s="171" t="str">
        <f t="shared" si="114"/>
        <v>FRANCE</v>
      </c>
      <c r="J490" s="171">
        <f t="shared" si="115"/>
        <v>0</v>
      </c>
      <c r="K490" s="31">
        <f t="shared" si="116"/>
        <v>0</v>
      </c>
      <c r="L490" s="192" t="s">
        <v>3499</v>
      </c>
      <c r="M490" s="206"/>
      <c r="N490" s="206"/>
      <c r="O490" s="206"/>
      <c r="P490" s="206"/>
      <c r="Q490" s="206"/>
      <c r="R490" s="32" t="s">
        <v>689</v>
      </c>
      <c r="S490" s="21">
        <v>1</v>
      </c>
      <c r="T490" s="74" t="s">
        <v>1007</v>
      </c>
      <c r="U490" s="74" t="s">
        <v>629</v>
      </c>
      <c r="V490" s="74" t="s">
        <v>1137</v>
      </c>
      <c r="W490" s="74" t="s">
        <v>1203</v>
      </c>
      <c r="X490" s="40" t="s">
        <v>2303</v>
      </c>
      <c r="Y490" s="75" t="s">
        <v>2304</v>
      </c>
      <c r="Z490" s="280">
        <f t="shared" si="117"/>
        <v>16.666666666666668</v>
      </c>
      <c r="AA490" s="76">
        <v>20</v>
      </c>
      <c r="AB490" s="150"/>
      <c r="AC490" s="150"/>
      <c r="AD490" s="135"/>
      <c r="AE490" s="152"/>
      <c r="AF490" s="156"/>
      <c r="AG490" s="159">
        <v>1</v>
      </c>
      <c r="AH490" s="137"/>
      <c r="AI490" s="136"/>
      <c r="AJ490" s="136"/>
      <c r="AK490" s="136">
        <v>1</v>
      </c>
      <c r="AL490" s="140"/>
      <c r="AM490" s="144"/>
      <c r="AN490" s="144"/>
      <c r="AO490" s="144"/>
      <c r="AP490" s="144"/>
      <c r="AQ490" s="2" t="str">
        <f t="shared" si="118"/>
        <v>http://www.aubertrain.com/shop/img-put/prod/112/4011-01-01.jpg</v>
      </c>
      <c r="AR490" s="2" t="str">
        <f t="shared" si="120"/>
        <v/>
      </c>
      <c r="AS490" s="2" t="str">
        <f t="shared" si="121"/>
        <v/>
      </c>
      <c r="AT490" s="2" t="str">
        <f t="shared" si="122"/>
        <v/>
      </c>
      <c r="AU490" s="2" t="str">
        <f t="shared" si="123"/>
        <v/>
      </c>
      <c r="AV490" s="2" t="str">
        <f t="shared" si="124"/>
        <v/>
      </c>
      <c r="AW490" s="183" t="str">
        <f t="shared" si="119"/>
        <v>http://www.aubertrain.com/shop/img-put/prod/112/4011-01-01.jpg</v>
      </c>
      <c r="AX490" s="183" t="str">
        <f t="shared" si="125"/>
        <v>PLAQUES CONSTRUCTEURS,04,FRANCE</v>
      </c>
    </row>
    <row r="491" spans="1:50" s="43" customFormat="1" ht="68" customHeight="1">
      <c r="A491" s="1">
        <v>490</v>
      </c>
      <c r="B491" s="72"/>
      <c r="C491" s="290">
        <v>112</v>
      </c>
      <c r="D491" s="295" t="s">
        <v>3501</v>
      </c>
      <c r="E491" s="295" t="s">
        <v>3510</v>
      </c>
      <c r="F491" s="171" t="str">
        <f t="shared" si="111"/>
        <v>1120402</v>
      </c>
      <c r="G491" s="171" t="str">
        <f t="shared" si="112"/>
        <v>PLAQUES CONSTRUCTEURS</v>
      </c>
      <c r="H491" s="171" t="str">
        <f t="shared" si="113"/>
        <v>04</v>
      </c>
      <c r="I491" s="171" t="str">
        <f t="shared" si="114"/>
        <v>FRANCE</v>
      </c>
      <c r="J491" s="171">
        <f t="shared" si="115"/>
        <v>0</v>
      </c>
      <c r="K491" s="31">
        <f t="shared" si="116"/>
        <v>0</v>
      </c>
      <c r="L491" s="192" t="s">
        <v>3499</v>
      </c>
      <c r="M491" s="208"/>
      <c r="N491" s="208"/>
      <c r="O491" s="208"/>
      <c r="P491" s="208"/>
      <c r="Q491" s="208"/>
      <c r="R491" s="73" t="s">
        <v>546</v>
      </c>
      <c r="S491" s="21">
        <v>1</v>
      </c>
      <c r="T491" s="74" t="s">
        <v>1006</v>
      </c>
      <c r="U491" s="74" t="s">
        <v>632</v>
      </c>
      <c r="V491" s="74" t="s">
        <v>1138</v>
      </c>
      <c r="W491" s="74" t="s">
        <v>1204</v>
      </c>
      <c r="X491" s="40" t="s">
        <v>30</v>
      </c>
      <c r="Y491" s="75" t="s">
        <v>225</v>
      </c>
      <c r="Z491" s="280">
        <f t="shared" si="117"/>
        <v>16.666666666666668</v>
      </c>
      <c r="AA491" s="76">
        <v>20</v>
      </c>
      <c r="AB491" s="150"/>
      <c r="AC491" s="150"/>
      <c r="AD491" s="135"/>
      <c r="AE491" s="152"/>
      <c r="AF491" s="156"/>
      <c r="AG491" s="159">
        <v>1</v>
      </c>
      <c r="AH491" s="137"/>
      <c r="AI491" s="136"/>
      <c r="AJ491" s="136"/>
      <c r="AK491" s="136">
        <v>1</v>
      </c>
      <c r="AL491" s="140"/>
      <c r="AM491" s="144"/>
      <c r="AN491" s="144"/>
      <c r="AO491" s="144"/>
      <c r="AP491" s="144"/>
      <c r="AQ491" s="2" t="str">
        <f t="shared" si="118"/>
        <v>http://www.aubertrain.com/shop/img-put/prod/112/4011-02-01.jpg</v>
      </c>
      <c r="AR491" s="2" t="str">
        <f t="shared" si="120"/>
        <v/>
      </c>
      <c r="AS491" s="2" t="str">
        <f t="shared" si="121"/>
        <v/>
      </c>
      <c r="AT491" s="2" t="str">
        <f t="shared" si="122"/>
        <v/>
      </c>
      <c r="AU491" s="2" t="str">
        <f t="shared" si="123"/>
        <v/>
      </c>
      <c r="AV491" s="2" t="str">
        <f t="shared" si="124"/>
        <v/>
      </c>
      <c r="AW491" s="183" t="str">
        <f t="shared" si="119"/>
        <v>http://www.aubertrain.com/shop/img-put/prod/112/4011-02-01.jpg</v>
      </c>
      <c r="AX491" s="183" t="str">
        <f t="shared" si="125"/>
        <v>PLAQUES CONSTRUCTEURS,04,FRANCE</v>
      </c>
    </row>
    <row r="492" spans="1:50" s="43" customFormat="1" ht="68" customHeight="1">
      <c r="A492" s="2">
        <v>491</v>
      </c>
      <c r="B492" s="72"/>
      <c r="C492" s="290">
        <v>112</v>
      </c>
      <c r="D492" s="295" t="s">
        <v>3501</v>
      </c>
      <c r="E492" s="295" t="s">
        <v>3510</v>
      </c>
      <c r="F492" s="171" t="str">
        <f t="shared" si="111"/>
        <v>1120402</v>
      </c>
      <c r="G492" s="171" t="str">
        <f t="shared" si="112"/>
        <v>PLAQUES CONSTRUCTEURS</v>
      </c>
      <c r="H492" s="171" t="str">
        <f t="shared" si="113"/>
        <v>04</v>
      </c>
      <c r="I492" s="171" t="str">
        <f t="shared" si="114"/>
        <v>FRANCE</v>
      </c>
      <c r="J492" s="171">
        <f t="shared" si="115"/>
        <v>0</v>
      </c>
      <c r="K492" s="31">
        <f t="shared" si="116"/>
        <v>0</v>
      </c>
      <c r="L492" s="192" t="s">
        <v>3499</v>
      </c>
      <c r="M492" s="192" t="s">
        <v>3510</v>
      </c>
      <c r="N492" s="208"/>
      <c r="O492" s="208"/>
      <c r="P492" s="208"/>
      <c r="Q492" s="208"/>
      <c r="R492" s="73" t="s">
        <v>684</v>
      </c>
      <c r="S492" s="21">
        <v>1</v>
      </c>
      <c r="T492" s="74" t="s">
        <v>1011</v>
      </c>
      <c r="U492" s="74" t="s">
        <v>631</v>
      </c>
      <c r="V492" s="74" t="s">
        <v>1206</v>
      </c>
      <c r="W492" s="74" t="s">
        <v>1205</v>
      </c>
      <c r="X492" s="40" t="s">
        <v>259</v>
      </c>
      <c r="Y492" s="75" t="s">
        <v>226</v>
      </c>
      <c r="Z492" s="280">
        <f t="shared" si="117"/>
        <v>15</v>
      </c>
      <c r="AA492" s="76">
        <v>18</v>
      </c>
      <c r="AB492" s="150">
        <v>12.14</v>
      </c>
      <c r="AC492" s="150"/>
      <c r="AD492" s="135">
        <v>2</v>
      </c>
      <c r="AE492" s="152"/>
      <c r="AF492" s="156"/>
      <c r="AG492" s="159">
        <v>1</v>
      </c>
      <c r="AH492" s="137"/>
      <c r="AI492" s="136"/>
      <c r="AJ492" s="136"/>
      <c r="AK492" s="136">
        <v>1</v>
      </c>
      <c r="AL492" s="140"/>
      <c r="AM492" s="144"/>
      <c r="AN492" s="144"/>
      <c r="AO492" s="144"/>
      <c r="AP492" s="144"/>
      <c r="AQ492" s="2" t="str">
        <f t="shared" si="118"/>
        <v>http://www.aubertrain.com/shop/img-put/prod/112/4011-03-01.jpg</v>
      </c>
      <c r="AR492" s="2" t="str">
        <f t="shared" si="120"/>
        <v>,http://www.aubertrain.com/shop/img-put/prod/112/4011-03-02.jpg</v>
      </c>
      <c r="AS492" s="2" t="str">
        <f t="shared" si="121"/>
        <v/>
      </c>
      <c r="AT492" s="2" t="str">
        <f t="shared" si="122"/>
        <v/>
      </c>
      <c r="AU492" s="2" t="str">
        <f t="shared" si="123"/>
        <v/>
      </c>
      <c r="AV492" s="2" t="str">
        <f t="shared" si="124"/>
        <v/>
      </c>
      <c r="AW492" s="183" t="str">
        <f t="shared" si="119"/>
        <v>http://www.aubertrain.com/shop/img-put/prod/112/4011-03-01.jpg,http://www.aubertrain.com/shop/img-put/prod/112/4011-03-02.jpg</v>
      </c>
      <c r="AX492" s="183" t="str">
        <f t="shared" si="125"/>
        <v>PLAQUES CONSTRUCTEURS,04,FRANCE</v>
      </c>
    </row>
    <row r="493" spans="1:50" s="43" customFormat="1" ht="68" customHeight="1">
      <c r="A493" s="1">
        <v>492</v>
      </c>
      <c r="B493" s="72"/>
      <c r="C493" s="290">
        <v>112</v>
      </c>
      <c r="D493" s="295" t="s">
        <v>3501</v>
      </c>
      <c r="E493" s="295" t="s">
        <v>3510</v>
      </c>
      <c r="F493" s="171" t="str">
        <f t="shared" si="111"/>
        <v>1120402</v>
      </c>
      <c r="G493" s="171" t="str">
        <f t="shared" si="112"/>
        <v>PLAQUES CONSTRUCTEURS</v>
      </c>
      <c r="H493" s="171" t="str">
        <f t="shared" si="113"/>
        <v>04</v>
      </c>
      <c r="I493" s="171" t="str">
        <f t="shared" si="114"/>
        <v>FRANCE</v>
      </c>
      <c r="J493" s="171">
        <f t="shared" si="115"/>
        <v>0</v>
      </c>
      <c r="K493" s="31">
        <f t="shared" si="116"/>
        <v>0</v>
      </c>
      <c r="L493" s="192" t="s">
        <v>3499</v>
      </c>
      <c r="M493" s="208"/>
      <c r="N493" s="208"/>
      <c r="O493" s="208"/>
      <c r="P493" s="208"/>
      <c r="Q493" s="208"/>
      <c r="R493" s="73" t="s">
        <v>690</v>
      </c>
      <c r="S493" s="21">
        <v>1</v>
      </c>
      <c r="T493" s="74" t="s">
        <v>1012</v>
      </c>
      <c r="U493" s="74" t="s">
        <v>630</v>
      </c>
      <c r="V493" s="74" t="s">
        <v>1139</v>
      </c>
      <c r="W493" s="74" t="s">
        <v>1207</v>
      </c>
      <c r="X493" s="40" t="s">
        <v>255</v>
      </c>
      <c r="Y493" s="75" t="s">
        <v>223</v>
      </c>
      <c r="Z493" s="280">
        <f t="shared" si="117"/>
        <v>13.333333333333334</v>
      </c>
      <c r="AA493" s="76">
        <v>16</v>
      </c>
      <c r="AB493" s="150"/>
      <c r="AC493" s="150"/>
      <c r="AD493" s="135"/>
      <c r="AE493" s="152"/>
      <c r="AF493" s="156"/>
      <c r="AG493" s="159">
        <v>1</v>
      </c>
      <c r="AH493" s="137"/>
      <c r="AI493" s="136"/>
      <c r="AJ493" s="136"/>
      <c r="AK493" s="136">
        <v>1</v>
      </c>
      <c r="AL493" s="140"/>
      <c r="AM493" s="144"/>
      <c r="AN493" s="144"/>
      <c r="AO493" s="144"/>
      <c r="AP493" s="144"/>
      <c r="AQ493" s="2" t="str">
        <f t="shared" si="118"/>
        <v>http://www.aubertrain.com/shop/img-put/prod/112/4011-04-01.jpg</v>
      </c>
      <c r="AR493" s="2" t="str">
        <f t="shared" si="120"/>
        <v/>
      </c>
      <c r="AS493" s="2" t="str">
        <f t="shared" si="121"/>
        <v/>
      </c>
      <c r="AT493" s="2" t="str">
        <f t="shared" si="122"/>
        <v/>
      </c>
      <c r="AU493" s="2" t="str">
        <f t="shared" si="123"/>
        <v/>
      </c>
      <c r="AV493" s="2" t="str">
        <f t="shared" si="124"/>
        <v/>
      </c>
      <c r="AW493" s="183" t="str">
        <f t="shared" si="119"/>
        <v>http://www.aubertrain.com/shop/img-put/prod/112/4011-04-01.jpg</v>
      </c>
      <c r="AX493" s="183" t="str">
        <f t="shared" si="125"/>
        <v>PLAQUES CONSTRUCTEURS,04,FRANCE</v>
      </c>
    </row>
    <row r="494" spans="1:50" s="43" customFormat="1" ht="68" customHeight="1">
      <c r="A494" s="2">
        <v>493</v>
      </c>
      <c r="B494" s="72"/>
      <c r="C494" s="290">
        <v>112</v>
      </c>
      <c r="D494" s="295" t="s">
        <v>3501</v>
      </c>
      <c r="E494" s="295" t="s">
        <v>3510</v>
      </c>
      <c r="F494" s="171" t="str">
        <f t="shared" si="111"/>
        <v>1120402</v>
      </c>
      <c r="G494" s="171" t="str">
        <f t="shared" si="112"/>
        <v>PLAQUES CONSTRUCTEURS</v>
      </c>
      <c r="H494" s="171" t="str">
        <f t="shared" si="113"/>
        <v>04</v>
      </c>
      <c r="I494" s="171" t="str">
        <f t="shared" si="114"/>
        <v>FRANCE</v>
      </c>
      <c r="J494" s="171">
        <f t="shared" si="115"/>
        <v>0</v>
      </c>
      <c r="K494" s="31">
        <f t="shared" si="116"/>
        <v>0</v>
      </c>
      <c r="L494" s="192" t="s">
        <v>3499</v>
      </c>
      <c r="M494" s="208"/>
      <c r="N494" s="208"/>
      <c r="O494" s="208"/>
      <c r="P494" s="208"/>
      <c r="Q494" s="208"/>
      <c r="R494" s="73" t="s">
        <v>691</v>
      </c>
      <c r="S494" s="21">
        <v>1</v>
      </c>
      <c r="T494" s="74" t="s">
        <v>1001</v>
      </c>
      <c r="U494" s="74" t="s">
        <v>636</v>
      </c>
      <c r="V494" s="74" t="s">
        <v>1140</v>
      </c>
      <c r="W494" s="74" t="s">
        <v>1208</v>
      </c>
      <c r="X494" s="40" t="s">
        <v>257</v>
      </c>
      <c r="Y494" s="75" t="s">
        <v>221</v>
      </c>
      <c r="Z494" s="280">
        <f t="shared" si="117"/>
        <v>18.333333333333336</v>
      </c>
      <c r="AA494" s="76">
        <v>22</v>
      </c>
      <c r="AB494" s="150"/>
      <c r="AC494" s="150"/>
      <c r="AD494" s="135"/>
      <c r="AE494" s="152"/>
      <c r="AF494" s="156"/>
      <c r="AG494" s="159">
        <v>1</v>
      </c>
      <c r="AH494" s="137"/>
      <c r="AI494" s="136"/>
      <c r="AJ494" s="136"/>
      <c r="AK494" s="136">
        <v>1</v>
      </c>
      <c r="AL494" s="140"/>
      <c r="AM494" s="144"/>
      <c r="AN494" s="144"/>
      <c r="AO494" s="144"/>
      <c r="AP494" s="144"/>
      <c r="AQ494" s="2" t="str">
        <f t="shared" si="118"/>
        <v>http://www.aubertrain.com/shop/img-put/prod/112/4011-05-01.jpg</v>
      </c>
      <c r="AR494" s="2" t="str">
        <f t="shared" si="120"/>
        <v/>
      </c>
      <c r="AS494" s="2" t="str">
        <f t="shared" si="121"/>
        <v/>
      </c>
      <c r="AT494" s="2" t="str">
        <f t="shared" si="122"/>
        <v/>
      </c>
      <c r="AU494" s="2" t="str">
        <f t="shared" si="123"/>
        <v/>
      </c>
      <c r="AV494" s="2" t="str">
        <f t="shared" si="124"/>
        <v/>
      </c>
      <c r="AW494" s="183" t="str">
        <f t="shared" si="119"/>
        <v>http://www.aubertrain.com/shop/img-put/prod/112/4011-05-01.jpg</v>
      </c>
      <c r="AX494" s="183" t="str">
        <f t="shared" si="125"/>
        <v>PLAQUES CONSTRUCTEURS,04,FRANCE</v>
      </c>
    </row>
    <row r="495" spans="1:50" s="43" customFormat="1" ht="68" customHeight="1">
      <c r="A495" s="1">
        <v>494</v>
      </c>
      <c r="B495" s="72"/>
      <c r="C495" s="290">
        <v>112</v>
      </c>
      <c r="D495" s="295" t="s">
        <v>3501</v>
      </c>
      <c r="E495" s="295" t="s">
        <v>3510</v>
      </c>
      <c r="F495" s="171" t="str">
        <f t="shared" si="111"/>
        <v>1120402</v>
      </c>
      <c r="G495" s="171" t="str">
        <f t="shared" si="112"/>
        <v>PLAQUES CONSTRUCTEURS</v>
      </c>
      <c r="H495" s="171" t="str">
        <f t="shared" si="113"/>
        <v>04</v>
      </c>
      <c r="I495" s="171" t="str">
        <f t="shared" si="114"/>
        <v>FRANCE</v>
      </c>
      <c r="J495" s="171">
        <f t="shared" si="115"/>
        <v>0</v>
      </c>
      <c r="K495" s="31">
        <f t="shared" si="116"/>
        <v>0</v>
      </c>
      <c r="L495" s="192" t="s">
        <v>3499</v>
      </c>
      <c r="M495" s="192" t="s">
        <v>3510</v>
      </c>
      <c r="N495" s="208"/>
      <c r="O495" s="208"/>
      <c r="P495" s="208"/>
      <c r="Q495" s="208"/>
      <c r="R495" s="121" t="s">
        <v>3752</v>
      </c>
      <c r="S495" s="21">
        <v>1</v>
      </c>
      <c r="T495" s="74" t="s">
        <v>1002</v>
      </c>
      <c r="U495" s="74" t="s">
        <v>635</v>
      </c>
      <c r="V495" s="74" t="s">
        <v>1141</v>
      </c>
      <c r="W495" s="74" t="s">
        <v>1209</v>
      </c>
      <c r="X495" s="40" t="s">
        <v>657</v>
      </c>
      <c r="Y495" s="75" t="s">
        <v>222</v>
      </c>
      <c r="Z495" s="280">
        <f t="shared" si="117"/>
        <v>21.666666666666668</v>
      </c>
      <c r="AA495" s="76">
        <v>26</v>
      </c>
      <c r="AB495" s="150">
        <v>14.29</v>
      </c>
      <c r="AC495" s="150"/>
      <c r="AD495" s="135">
        <v>2</v>
      </c>
      <c r="AE495" s="152"/>
      <c r="AF495" s="156"/>
      <c r="AG495" s="159">
        <v>1</v>
      </c>
      <c r="AH495" s="137"/>
      <c r="AI495" s="136"/>
      <c r="AJ495" s="136"/>
      <c r="AK495" s="136">
        <v>1</v>
      </c>
      <c r="AL495" s="140"/>
      <c r="AM495" s="144"/>
      <c r="AN495" s="144"/>
      <c r="AO495" s="144"/>
      <c r="AP495" s="144"/>
      <c r="AQ495" s="2" t="str">
        <f t="shared" si="118"/>
        <v>http://www.aubertrain.com/shop/img-put/prod/112/4011-06-01.jpg</v>
      </c>
      <c r="AR495" s="2" t="str">
        <f t="shared" si="120"/>
        <v>,http://www.aubertrain.com/shop/img-put/prod/112/4011-06-02.jpg</v>
      </c>
      <c r="AS495" s="2" t="str">
        <f t="shared" si="121"/>
        <v/>
      </c>
      <c r="AT495" s="2" t="str">
        <f t="shared" si="122"/>
        <v/>
      </c>
      <c r="AU495" s="2" t="str">
        <f t="shared" si="123"/>
        <v/>
      </c>
      <c r="AV495" s="2" t="str">
        <f t="shared" si="124"/>
        <v/>
      </c>
      <c r="AW495" s="183" t="str">
        <f t="shared" si="119"/>
        <v>http://www.aubertrain.com/shop/img-put/prod/112/4011-06-01.jpg,http://www.aubertrain.com/shop/img-put/prod/112/4011-06-02.jpg</v>
      </c>
      <c r="AX495" s="183" t="str">
        <f t="shared" si="125"/>
        <v>PLAQUES CONSTRUCTEURS,04,FRANCE</v>
      </c>
    </row>
    <row r="496" spans="1:50" s="43" customFormat="1" ht="68" customHeight="1">
      <c r="A496" s="2">
        <v>495</v>
      </c>
      <c r="B496" s="72"/>
      <c r="C496" s="290">
        <v>112</v>
      </c>
      <c r="D496" s="295" t="s">
        <v>3501</v>
      </c>
      <c r="E496" s="295" t="s">
        <v>3510</v>
      </c>
      <c r="F496" s="171" t="str">
        <f t="shared" si="111"/>
        <v>1120402</v>
      </c>
      <c r="G496" s="171" t="str">
        <f t="shared" si="112"/>
        <v>PLAQUES CONSTRUCTEURS</v>
      </c>
      <c r="H496" s="171" t="str">
        <f t="shared" si="113"/>
        <v>04</v>
      </c>
      <c r="I496" s="171" t="str">
        <f t="shared" si="114"/>
        <v>FRANCE</v>
      </c>
      <c r="J496" s="171">
        <f t="shared" si="115"/>
        <v>0</v>
      </c>
      <c r="K496" s="31">
        <f t="shared" si="116"/>
        <v>0</v>
      </c>
      <c r="L496" s="192" t="s">
        <v>3499</v>
      </c>
      <c r="M496" s="208"/>
      <c r="N496" s="208"/>
      <c r="O496" s="208"/>
      <c r="P496" s="208"/>
      <c r="Q496" s="208"/>
      <c r="R496" s="121" t="s">
        <v>4369</v>
      </c>
      <c r="S496" s="21">
        <v>1</v>
      </c>
      <c r="T496" s="74" t="s">
        <v>3157</v>
      </c>
      <c r="U496" s="74" t="s">
        <v>3163</v>
      </c>
      <c r="V496" s="74" t="s">
        <v>3162</v>
      </c>
      <c r="W496" s="74" t="s">
        <v>3163</v>
      </c>
      <c r="X496" s="40" t="s">
        <v>4384</v>
      </c>
      <c r="Y496" s="75" t="s">
        <v>4385</v>
      </c>
      <c r="Z496" s="280">
        <f t="shared" si="117"/>
        <v>18.333333333333336</v>
      </c>
      <c r="AA496" s="76">
        <v>22</v>
      </c>
      <c r="AB496" s="150">
        <v>9.2899999999999991</v>
      </c>
      <c r="AC496" s="150"/>
      <c r="AD496" s="135">
        <v>1</v>
      </c>
      <c r="AE496" s="152"/>
      <c r="AF496" s="156"/>
      <c r="AG496" s="159">
        <v>1</v>
      </c>
      <c r="AH496" s="137"/>
      <c r="AI496" s="136"/>
      <c r="AJ496" s="136"/>
      <c r="AK496" s="136">
        <v>1</v>
      </c>
      <c r="AL496" s="140"/>
      <c r="AM496" s="144"/>
      <c r="AN496" s="144"/>
      <c r="AO496" s="144"/>
      <c r="AP496" s="144"/>
      <c r="AQ496" s="2" t="str">
        <f t="shared" si="118"/>
        <v>http://www.aubertrain.com/shop/img-put/prod/112/4011-06-01-01.jpg</v>
      </c>
      <c r="AR496" s="2" t="str">
        <f t="shared" si="120"/>
        <v/>
      </c>
      <c r="AS496" s="2" t="str">
        <f t="shared" si="121"/>
        <v/>
      </c>
      <c r="AT496" s="2" t="str">
        <f t="shared" si="122"/>
        <v/>
      </c>
      <c r="AU496" s="2" t="str">
        <f t="shared" si="123"/>
        <v/>
      </c>
      <c r="AV496" s="2" t="str">
        <f t="shared" si="124"/>
        <v/>
      </c>
      <c r="AW496" s="183" t="str">
        <f t="shared" si="119"/>
        <v>http://www.aubertrain.com/shop/img-put/prod/112/4011-06-01-01.jpg</v>
      </c>
      <c r="AX496" s="183" t="str">
        <f t="shared" si="125"/>
        <v>PLAQUES CONSTRUCTEURS,04,FRANCE</v>
      </c>
    </row>
    <row r="497" spans="1:50" s="43" customFormat="1" ht="68" customHeight="1">
      <c r="A497" s="1">
        <v>496</v>
      </c>
      <c r="B497" s="72"/>
      <c r="C497" s="290">
        <v>112</v>
      </c>
      <c r="D497" s="295" t="s">
        <v>3501</v>
      </c>
      <c r="E497" s="295" t="s">
        <v>3510</v>
      </c>
      <c r="F497" s="171" t="str">
        <f t="shared" si="111"/>
        <v>1120402</v>
      </c>
      <c r="G497" s="171" t="str">
        <f t="shared" si="112"/>
        <v>PLAQUES CONSTRUCTEURS</v>
      </c>
      <c r="H497" s="171" t="str">
        <f t="shared" si="113"/>
        <v>04</v>
      </c>
      <c r="I497" s="171" t="str">
        <f t="shared" si="114"/>
        <v>FRANCE</v>
      </c>
      <c r="J497" s="171">
        <f t="shared" si="115"/>
        <v>0</v>
      </c>
      <c r="K497" s="31">
        <f t="shared" si="116"/>
        <v>0</v>
      </c>
      <c r="L497" s="192" t="s">
        <v>3499</v>
      </c>
      <c r="M497" s="208"/>
      <c r="N497" s="208"/>
      <c r="O497" s="208"/>
      <c r="P497" s="208"/>
      <c r="Q497" s="208"/>
      <c r="R497" s="73" t="s">
        <v>692</v>
      </c>
      <c r="S497" s="21">
        <v>1</v>
      </c>
      <c r="T497" s="74" t="s">
        <v>1003</v>
      </c>
      <c r="U497" s="74" t="s">
        <v>633</v>
      </c>
      <c r="V497" s="74" t="s">
        <v>1142</v>
      </c>
      <c r="W497" s="74" t="s">
        <v>1210</v>
      </c>
      <c r="X497" s="40" t="s">
        <v>256</v>
      </c>
      <c r="Y497" s="75" t="s">
        <v>614</v>
      </c>
      <c r="Z497" s="280">
        <f t="shared" si="117"/>
        <v>15</v>
      </c>
      <c r="AA497" s="76">
        <v>18</v>
      </c>
      <c r="AB497" s="150"/>
      <c r="AC497" s="150"/>
      <c r="AD497" s="135"/>
      <c r="AE497" s="152"/>
      <c r="AF497" s="156"/>
      <c r="AG497" s="159">
        <v>1</v>
      </c>
      <c r="AH497" s="137"/>
      <c r="AI497" s="136"/>
      <c r="AJ497" s="136"/>
      <c r="AK497" s="136">
        <v>1</v>
      </c>
      <c r="AL497" s="140"/>
      <c r="AM497" s="144"/>
      <c r="AN497" s="144"/>
      <c r="AO497" s="144"/>
      <c r="AP497" s="144"/>
      <c r="AQ497" s="2" t="str">
        <f t="shared" si="118"/>
        <v>http://www.aubertrain.com/shop/img-put/prod/112/4011-07-01.jpg</v>
      </c>
      <c r="AR497" s="2" t="str">
        <f t="shared" si="120"/>
        <v/>
      </c>
      <c r="AS497" s="2" t="str">
        <f t="shared" si="121"/>
        <v/>
      </c>
      <c r="AT497" s="2" t="str">
        <f t="shared" si="122"/>
        <v/>
      </c>
      <c r="AU497" s="2" t="str">
        <f t="shared" si="123"/>
        <v/>
      </c>
      <c r="AV497" s="2" t="str">
        <f t="shared" si="124"/>
        <v/>
      </c>
      <c r="AW497" s="183" t="str">
        <f t="shared" si="119"/>
        <v>http://www.aubertrain.com/shop/img-put/prod/112/4011-07-01.jpg</v>
      </c>
      <c r="AX497" s="183" t="str">
        <f t="shared" si="125"/>
        <v>PLAQUES CONSTRUCTEURS,04,FRANCE</v>
      </c>
    </row>
    <row r="498" spans="1:50" s="43" customFormat="1" ht="68" customHeight="1">
      <c r="A498" s="2">
        <v>497</v>
      </c>
      <c r="B498" s="72"/>
      <c r="C498" s="290">
        <v>112</v>
      </c>
      <c r="D498" s="295" t="s">
        <v>3501</v>
      </c>
      <c r="E498" s="295" t="s">
        <v>3510</v>
      </c>
      <c r="F498" s="171" t="str">
        <f t="shared" si="111"/>
        <v>1120402</v>
      </c>
      <c r="G498" s="171" t="str">
        <f t="shared" si="112"/>
        <v>PLAQUES CONSTRUCTEURS</v>
      </c>
      <c r="H498" s="171" t="str">
        <f t="shared" si="113"/>
        <v>04</v>
      </c>
      <c r="I498" s="171" t="str">
        <f t="shared" si="114"/>
        <v>FRANCE</v>
      </c>
      <c r="J498" s="171">
        <f t="shared" si="115"/>
        <v>0</v>
      </c>
      <c r="K498" s="31">
        <f t="shared" si="116"/>
        <v>0</v>
      </c>
      <c r="L498" s="192" t="s">
        <v>3499</v>
      </c>
      <c r="M498" s="192" t="s">
        <v>3510</v>
      </c>
      <c r="N498" s="208"/>
      <c r="O498" s="208"/>
      <c r="P498" s="208"/>
      <c r="Q498" s="208"/>
      <c r="R498" s="121" t="s">
        <v>3753</v>
      </c>
      <c r="S498" s="21">
        <v>1</v>
      </c>
      <c r="T498" s="74" t="s">
        <v>1004</v>
      </c>
      <c r="U498" s="74" t="s">
        <v>634</v>
      </c>
      <c r="V498" s="74" t="s">
        <v>1143</v>
      </c>
      <c r="W498" s="74" t="s">
        <v>1211</v>
      </c>
      <c r="X498" s="40" t="s">
        <v>258</v>
      </c>
      <c r="Y498" s="75" t="s">
        <v>613</v>
      </c>
      <c r="Z498" s="280">
        <f t="shared" si="117"/>
        <v>23.333333333333336</v>
      </c>
      <c r="AA498" s="76">
        <v>28</v>
      </c>
      <c r="AB498" s="150">
        <v>15.36</v>
      </c>
      <c r="AC498" s="150"/>
      <c r="AD498" s="135">
        <v>2</v>
      </c>
      <c r="AE498" s="152"/>
      <c r="AF498" s="156"/>
      <c r="AG498" s="159">
        <v>1</v>
      </c>
      <c r="AH498" s="137"/>
      <c r="AI498" s="136"/>
      <c r="AJ498" s="136"/>
      <c r="AK498" s="136">
        <v>1</v>
      </c>
      <c r="AL498" s="140"/>
      <c r="AM498" s="144"/>
      <c r="AN498" s="144"/>
      <c r="AO498" s="144"/>
      <c r="AP498" s="144"/>
      <c r="AQ498" s="2" t="str">
        <f t="shared" si="118"/>
        <v>http://www.aubertrain.com/shop/img-put/prod/112/4011-08-01.jpg</v>
      </c>
      <c r="AR498" s="2" t="str">
        <f t="shared" si="120"/>
        <v>,http://www.aubertrain.com/shop/img-put/prod/112/4011-08-02.jpg</v>
      </c>
      <c r="AS498" s="2" t="str">
        <f t="shared" si="121"/>
        <v/>
      </c>
      <c r="AT498" s="2" t="str">
        <f t="shared" si="122"/>
        <v/>
      </c>
      <c r="AU498" s="2" t="str">
        <f t="shared" si="123"/>
        <v/>
      </c>
      <c r="AV498" s="2" t="str">
        <f t="shared" si="124"/>
        <v/>
      </c>
      <c r="AW498" s="183" t="str">
        <f t="shared" si="119"/>
        <v>http://www.aubertrain.com/shop/img-put/prod/112/4011-08-01.jpg,http://www.aubertrain.com/shop/img-put/prod/112/4011-08-02.jpg</v>
      </c>
      <c r="AX498" s="183" t="str">
        <f t="shared" si="125"/>
        <v>PLAQUES CONSTRUCTEURS,04,FRANCE</v>
      </c>
    </row>
    <row r="499" spans="1:50" s="43" customFormat="1" ht="68" customHeight="1">
      <c r="A499" s="1">
        <v>498</v>
      </c>
      <c r="B499" s="72"/>
      <c r="C499" s="290">
        <v>112</v>
      </c>
      <c r="D499" s="295" t="s">
        <v>3501</v>
      </c>
      <c r="E499" s="295" t="s">
        <v>3510</v>
      </c>
      <c r="F499" s="171" t="str">
        <f t="shared" si="111"/>
        <v>1120402</v>
      </c>
      <c r="G499" s="171" t="str">
        <f t="shared" si="112"/>
        <v>PLAQUES CONSTRUCTEURS</v>
      </c>
      <c r="H499" s="171" t="str">
        <f t="shared" si="113"/>
        <v>04</v>
      </c>
      <c r="I499" s="171" t="str">
        <f t="shared" si="114"/>
        <v>FRANCE</v>
      </c>
      <c r="J499" s="171">
        <f t="shared" si="115"/>
        <v>0</v>
      </c>
      <c r="K499" s="31">
        <f t="shared" si="116"/>
        <v>0</v>
      </c>
      <c r="L499" s="192" t="s">
        <v>3499</v>
      </c>
      <c r="M499" s="208"/>
      <c r="N499" s="208"/>
      <c r="O499" s="208"/>
      <c r="P499" s="208"/>
      <c r="Q499" s="208"/>
      <c r="R499" s="121" t="s">
        <v>4370</v>
      </c>
      <c r="S499" s="21">
        <v>1</v>
      </c>
      <c r="T499" s="74" t="s">
        <v>3182</v>
      </c>
      <c r="U499" s="74" t="s">
        <v>3183</v>
      </c>
      <c r="V499" s="74" t="s">
        <v>3184</v>
      </c>
      <c r="W499" s="74" t="s">
        <v>3185</v>
      </c>
      <c r="X499" s="40" t="s">
        <v>4389</v>
      </c>
      <c r="Y499" s="75" t="s">
        <v>4390</v>
      </c>
      <c r="Z499" s="280">
        <f t="shared" si="117"/>
        <v>18.333333333333336</v>
      </c>
      <c r="AA499" s="76">
        <v>22</v>
      </c>
      <c r="AB499" s="70">
        <v>9.2899999999999991</v>
      </c>
      <c r="AC499" s="70"/>
      <c r="AD499" s="163">
        <v>1</v>
      </c>
      <c r="AE499" s="152"/>
      <c r="AF499" s="156"/>
      <c r="AG499" s="159">
        <v>1</v>
      </c>
      <c r="AH499" s="137"/>
      <c r="AI499" s="136"/>
      <c r="AJ499" s="136"/>
      <c r="AK499" s="136">
        <v>1</v>
      </c>
      <c r="AL499" s="140"/>
      <c r="AM499" s="144"/>
      <c r="AN499" s="144"/>
      <c r="AO499" s="144"/>
      <c r="AP499" s="144"/>
      <c r="AQ499" s="2" t="str">
        <f t="shared" si="118"/>
        <v>http://www.aubertrain.com/shop/img-put/prod/112/4011-08-01-01.jpg</v>
      </c>
      <c r="AR499" s="2" t="str">
        <f t="shared" si="120"/>
        <v/>
      </c>
      <c r="AS499" s="2" t="str">
        <f t="shared" si="121"/>
        <v/>
      </c>
      <c r="AT499" s="2" t="str">
        <f t="shared" si="122"/>
        <v/>
      </c>
      <c r="AU499" s="2" t="str">
        <f t="shared" si="123"/>
        <v/>
      </c>
      <c r="AV499" s="2" t="str">
        <f t="shared" si="124"/>
        <v/>
      </c>
      <c r="AW499" s="183" t="str">
        <f t="shared" si="119"/>
        <v>http://www.aubertrain.com/shop/img-put/prod/112/4011-08-01-01.jpg</v>
      </c>
      <c r="AX499" s="183" t="str">
        <f t="shared" si="125"/>
        <v>PLAQUES CONSTRUCTEURS,04,FRANCE</v>
      </c>
    </row>
    <row r="500" spans="1:50" s="43" customFormat="1" ht="68" customHeight="1">
      <c r="A500" s="2">
        <v>499</v>
      </c>
      <c r="B500" s="72"/>
      <c r="C500" s="290">
        <v>112</v>
      </c>
      <c r="D500" s="295" t="s">
        <v>3501</v>
      </c>
      <c r="E500" s="295" t="s">
        <v>3510</v>
      </c>
      <c r="F500" s="171" t="str">
        <f t="shared" si="111"/>
        <v>1120402</v>
      </c>
      <c r="G500" s="171" t="str">
        <f t="shared" si="112"/>
        <v>PLAQUES CONSTRUCTEURS</v>
      </c>
      <c r="H500" s="171" t="str">
        <f t="shared" si="113"/>
        <v>04</v>
      </c>
      <c r="I500" s="171" t="str">
        <f t="shared" si="114"/>
        <v>FRANCE</v>
      </c>
      <c r="J500" s="171">
        <f t="shared" si="115"/>
        <v>0</v>
      </c>
      <c r="K500" s="31">
        <f t="shared" si="116"/>
        <v>0</v>
      </c>
      <c r="L500" s="192" t="s">
        <v>3499</v>
      </c>
      <c r="M500" s="208"/>
      <c r="N500" s="208"/>
      <c r="O500" s="208"/>
      <c r="P500" s="208"/>
      <c r="Q500" s="208"/>
      <c r="R500" s="73" t="s">
        <v>693</v>
      </c>
      <c r="S500" s="21">
        <v>1</v>
      </c>
      <c r="T500" s="74" t="s">
        <v>1005</v>
      </c>
      <c r="U500" s="74" t="s">
        <v>628</v>
      </c>
      <c r="V500" s="74" t="s">
        <v>1144</v>
      </c>
      <c r="W500" s="74" t="s">
        <v>1212</v>
      </c>
      <c r="X500" s="40" t="s">
        <v>29</v>
      </c>
      <c r="Y500" s="75" t="s">
        <v>224</v>
      </c>
      <c r="Z500" s="280">
        <f t="shared" si="117"/>
        <v>16.666666666666668</v>
      </c>
      <c r="AA500" s="76">
        <v>20</v>
      </c>
      <c r="AB500" s="70"/>
      <c r="AC500" s="70"/>
      <c r="AD500" s="163"/>
      <c r="AE500" s="152"/>
      <c r="AF500" s="156"/>
      <c r="AG500" s="159">
        <v>1</v>
      </c>
      <c r="AH500" s="137"/>
      <c r="AI500" s="136"/>
      <c r="AJ500" s="136"/>
      <c r="AK500" s="136">
        <v>1</v>
      </c>
      <c r="AL500" s="140"/>
      <c r="AM500" s="144"/>
      <c r="AN500" s="144"/>
      <c r="AO500" s="144"/>
      <c r="AP500" s="144"/>
      <c r="AQ500" s="2" t="str">
        <f t="shared" si="118"/>
        <v>http://www.aubertrain.com/shop/img-put/prod/112/4011-09-01.jpg</v>
      </c>
      <c r="AR500" s="2" t="str">
        <f t="shared" si="120"/>
        <v/>
      </c>
      <c r="AS500" s="2" t="str">
        <f t="shared" si="121"/>
        <v/>
      </c>
      <c r="AT500" s="2" t="str">
        <f t="shared" si="122"/>
        <v/>
      </c>
      <c r="AU500" s="2" t="str">
        <f t="shared" si="123"/>
        <v/>
      </c>
      <c r="AV500" s="2" t="str">
        <f t="shared" si="124"/>
        <v/>
      </c>
      <c r="AW500" s="183" t="str">
        <f t="shared" si="119"/>
        <v>http://www.aubertrain.com/shop/img-put/prod/112/4011-09-01.jpg</v>
      </c>
      <c r="AX500" s="183" t="str">
        <f t="shared" si="125"/>
        <v>PLAQUES CONSTRUCTEURS,04,FRANCE</v>
      </c>
    </row>
    <row r="501" spans="1:50" s="43" customFormat="1" ht="68" customHeight="1">
      <c r="A501" s="1">
        <v>500</v>
      </c>
      <c r="B501" s="72"/>
      <c r="C501" s="290">
        <v>112</v>
      </c>
      <c r="D501" s="295" t="s">
        <v>3501</v>
      </c>
      <c r="E501" s="295" t="s">
        <v>3510</v>
      </c>
      <c r="F501" s="171" t="str">
        <f t="shared" si="111"/>
        <v>1120402</v>
      </c>
      <c r="G501" s="171" t="str">
        <f t="shared" si="112"/>
        <v>PLAQUES CONSTRUCTEURS</v>
      </c>
      <c r="H501" s="171" t="str">
        <f t="shared" si="113"/>
        <v>04</v>
      </c>
      <c r="I501" s="171" t="str">
        <f t="shared" si="114"/>
        <v>FRANCE</v>
      </c>
      <c r="J501" s="171">
        <f t="shared" si="115"/>
        <v>0</v>
      </c>
      <c r="K501" s="31">
        <f t="shared" si="116"/>
        <v>0</v>
      </c>
      <c r="L501" s="192" t="s">
        <v>3499</v>
      </c>
      <c r="M501" s="208"/>
      <c r="N501" s="208"/>
      <c r="O501" s="208"/>
      <c r="P501" s="208"/>
      <c r="Q501" s="208"/>
      <c r="R501" s="73" t="s">
        <v>721</v>
      </c>
      <c r="S501" s="21">
        <v>1</v>
      </c>
      <c r="T501" s="74" t="s">
        <v>1855</v>
      </c>
      <c r="U501" s="74" t="s">
        <v>2026</v>
      </c>
      <c r="V501" s="74" t="s">
        <v>2064</v>
      </c>
      <c r="W501" s="74" t="s">
        <v>2007</v>
      </c>
      <c r="X501" s="40" t="s">
        <v>1237</v>
      </c>
      <c r="Y501" s="75" t="s">
        <v>1261</v>
      </c>
      <c r="Z501" s="280">
        <f t="shared" si="117"/>
        <v>16.666666666666668</v>
      </c>
      <c r="AA501" s="76">
        <v>20</v>
      </c>
      <c r="AB501" s="70"/>
      <c r="AC501" s="70"/>
      <c r="AD501" s="163"/>
      <c r="AE501" s="152"/>
      <c r="AF501" s="156"/>
      <c r="AG501" s="159">
        <v>1</v>
      </c>
      <c r="AH501" s="137"/>
      <c r="AI501" s="136"/>
      <c r="AJ501" s="136"/>
      <c r="AK501" s="136">
        <v>1</v>
      </c>
      <c r="AL501" s="140"/>
      <c r="AM501" s="144"/>
      <c r="AN501" s="144"/>
      <c r="AO501" s="144"/>
      <c r="AP501" s="144"/>
      <c r="AQ501" s="2" t="str">
        <f t="shared" si="118"/>
        <v>http://www.aubertrain.com/shop/img-put/prod/112/4011-10-01.jpg</v>
      </c>
      <c r="AR501" s="2" t="str">
        <f t="shared" si="120"/>
        <v/>
      </c>
      <c r="AS501" s="2" t="str">
        <f t="shared" si="121"/>
        <v/>
      </c>
      <c r="AT501" s="2" t="str">
        <f t="shared" si="122"/>
        <v/>
      </c>
      <c r="AU501" s="2" t="str">
        <f t="shared" si="123"/>
        <v/>
      </c>
      <c r="AV501" s="2" t="str">
        <f t="shared" si="124"/>
        <v/>
      </c>
      <c r="AW501" s="183" t="str">
        <f t="shared" si="119"/>
        <v>http://www.aubertrain.com/shop/img-put/prod/112/4011-10-01.jpg</v>
      </c>
      <c r="AX501" s="183" t="str">
        <f t="shared" si="125"/>
        <v>PLAQUES CONSTRUCTEURS,04,FRANCE</v>
      </c>
    </row>
    <row r="502" spans="1:50" s="43" customFormat="1" ht="68" customHeight="1">
      <c r="A502" s="2">
        <v>501</v>
      </c>
      <c r="B502" s="72"/>
      <c r="C502" s="290">
        <v>112</v>
      </c>
      <c r="D502" s="295" t="s">
        <v>3501</v>
      </c>
      <c r="E502" s="295" t="s">
        <v>3510</v>
      </c>
      <c r="F502" s="171" t="str">
        <f t="shared" si="111"/>
        <v>1120402</v>
      </c>
      <c r="G502" s="171" t="str">
        <f t="shared" si="112"/>
        <v>PLAQUES CONSTRUCTEURS</v>
      </c>
      <c r="H502" s="171" t="str">
        <f t="shared" si="113"/>
        <v>04</v>
      </c>
      <c r="I502" s="171" t="str">
        <f t="shared" si="114"/>
        <v>FRANCE</v>
      </c>
      <c r="J502" s="171">
        <f t="shared" si="115"/>
        <v>0</v>
      </c>
      <c r="K502" s="31">
        <f t="shared" si="116"/>
        <v>0</v>
      </c>
      <c r="L502" s="192" t="s">
        <v>3499</v>
      </c>
      <c r="M502" s="208"/>
      <c r="N502" s="208"/>
      <c r="O502" s="208"/>
      <c r="P502" s="208"/>
      <c r="Q502" s="208"/>
      <c r="R502" s="73" t="s">
        <v>782</v>
      </c>
      <c r="S502" s="21">
        <v>1</v>
      </c>
      <c r="T502" s="74" t="s">
        <v>3083</v>
      </c>
      <c r="U502" s="74" t="s">
        <v>1191</v>
      </c>
      <c r="V502" s="74" t="s">
        <v>1145</v>
      </c>
      <c r="W502" s="74" t="s">
        <v>1213</v>
      </c>
      <c r="X502" s="40" t="s">
        <v>1235</v>
      </c>
      <c r="Y502" s="75" t="s">
        <v>1262</v>
      </c>
      <c r="Z502" s="280">
        <f t="shared" si="117"/>
        <v>16.666666666666668</v>
      </c>
      <c r="AA502" s="76">
        <v>20</v>
      </c>
      <c r="AB502" s="70"/>
      <c r="AC502" s="70"/>
      <c r="AD502" s="163"/>
      <c r="AE502" s="152"/>
      <c r="AF502" s="156"/>
      <c r="AG502" s="159">
        <v>1</v>
      </c>
      <c r="AH502" s="137"/>
      <c r="AI502" s="136"/>
      <c r="AJ502" s="136"/>
      <c r="AK502" s="136">
        <v>1</v>
      </c>
      <c r="AL502" s="140"/>
      <c r="AM502" s="144"/>
      <c r="AN502" s="144"/>
      <c r="AO502" s="144"/>
      <c r="AP502" s="144"/>
      <c r="AQ502" s="2" t="str">
        <f t="shared" si="118"/>
        <v>http://www.aubertrain.com/shop/img-put/prod/112/4011-11-01.jpg</v>
      </c>
      <c r="AR502" s="2" t="str">
        <f t="shared" si="120"/>
        <v/>
      </c>
      <c r="AS502" s="2" t="str">
        <f t="shared" si="121"/>
        <v/>
      </c>
      <c r="AT502" s="2" t="str">
        <f t="shared" si="122"/>
        <v/>
      </c>
      <c r="AU502" s="2" t="str">
        <f t="shared" si="123"/>
        <v/>
      </c>
      <c r="AV502" s="2" t="str">
        <f t="shared" si="124"/>
        <v/>
      </c>
      <c r="AW502" s="183" t="str">
        <f t="shared" si="119"/>
        <v>http://www.aubertrain.com/shop/img-put/prod/112/4011-11-01.jpg</v>
      </c>
      <c r="AX502" s="183" t="str">
        <f t="shared" si="125"/>
        <v>PLAQUES CONSTRUCTEURS,04,FRANCE</v>
      </c>
    </row>
    <row r="503" spans="1:50" s="43" customFormat="1" ht="68" customHeight="1">
      <c r="A503" s="1">
        <v>502</v>
      </c>
      <c r="B503" s="72"/>
      <c r="C503" s="290">
        <v>112</v>
      </c>
      <c r="D503" s="295" t="s">
        <v>3501</v>
      </c>
      <c r="E503" s="295" t="s">
        <v>3510</v>
      </c>
      <c r="F503" s="171" t="str">
        <f t="shared" si="111"/>
        <v>1120402</v>
      </c>
      <c r="G503" s="171" t="str">
        <f t="shared" si="112"/>
        <v>PLAQUES CONSTRUCTEURS</v>
      </c>
      <c r="H503" s="171" t="str">
        <f t="shared" si="113"/>
        <v>04</v>
      </c>
      <c r="I503" s="171" t="str">
        <f t="shared" si="114"/>
        <v>FRANCE</v>
      </c>
      <c r="J503" s="171">
        <f t="shared" si="115"/>
        <v>0</v>
      </c>
      <c r="K503" s="31">
        <f t="shared" si="116"/>
        <v>0</v>
      </c>
      <c r="L503" s="192" t="s">
        <v>3499</v>
      </c>
      <c r="M503" s="208"/>
      <c r="N503" s="208"/>
      <c r="O503" s="208"/>
      <c r="P503" s="208"/>
      <c r="Q503" s="208"/>
      <c r="R503" s="73" t="s">
        <v>3158</v>
      </c>
      <c r="S503" s="21">
        <v>1</v>
      </c>
      <c r="T503" s="74" t="s">
        <v>3159</v>
      </c>
      <c r="U503" s="74" t="s">
        <v>3179</v>
      </c>
      <c r="V503" s="74" t="s">
        <v>3180</v>
      </c>
      <c r="W503" s="74" t="s">
        <v>3181</v>
      </c>
      <c r="X503" s="40"/>
      <c r="Y503" s="75"/>
      <c r="Z503" s="280">
        <f t="shared" si="117"/>
        <v>0</v>
      </c>
      <c r="AA503" s="76"/>
      <c r="AB503" s="70"/>
      <c r="AC503" s="70"/>
      <c r="AD503" s="163"/>
      <c r="AE503" s="152"/>
      <c r="AF503" s="156"/>
      <c r="AG503" s="159">
        <v>1</v>
      </c>
      <c r="AH503" s="137"/>
      <c r="AI503" s="136"/>
      <c r="AJ503" s="136"/>
      <c r="AK503" s="136">
        <v>1</v>
      </c>
      <c r="AL503" s="140"/>
      <c r="AM503" s="144"/>
      <c r="AN503" s="144"/>
      <c r="AO503" s="144"/>
      <c r="AP503" s="144"/>
      <c r="AQ503" s="2" t="str">
        <f t="shared" si="118"/>
        <v>http://www.aubertrain.com/shop/img-put/prod/112/4011-12-01.jpg</v>
      </c>
      <c r="AR503" s="2" t="str">
        <f t="shared" si="120"/>
        <v/>
      </c>
      <c r="AS503" s="2" t="str">
        <f t="shared" si="121"/>
        <v/>
      </c>
      <c r="AT503" s="2" t="str">
        <f t="shared" si="122"/>
        <v/>
      </c>
      <c r="AU503" s="2" t="str">
        <f t="shared" si="123"/>
        <v/>
      </c>
      <c r="AV503" s="2" t="str">
        <f t="shared" si="124"/>
        <v/>
      </c>
      <c r="AW503" s="183" t="str">
        <f t="shared" si="119"/>
        <v>http://www.aubertrain.com/shop/img-put/prod/112/4011-12-01.jpg</v>
      </c>
      <c r="AX503" s="183" t="str">
        <f t="shared" si="125"/>
        <v>PLAQUES CONSTRUCTEURS,04,FRANCE</v>
      </c>
    </row>
    <row r="504" spans="1:50" s="43" customFormat="1" ht="68" customHeight="1">
      <c r="A504" s="2">
        <v>503</v>
      </c>
      <c r="B504" s="32">
        <v>4012</v>
      </c>
      <c r="C504" s="290">
        <v>112</v>
      </c>
      <c r="D504" s="294" t="s">
        <v>3509</v>
      </c>
      <c r="E504" s="296"/>
      <c r="F504" s="171" t="str">
        <f t="shared" si="111"/>
        <v>11207</v>
      </c>
      <c r="G504" s="171" t="str">
        <f t="shared" si="112"/>
        <v>PLAQUES CONSTRUCTEURS</v>
      </c>
      <c r="H504" s="171" t="str">
        <f t="shared" si="113"/>
        <v>07</v>
      </c>
      <c r="I504" s="171" t="str">
        <f t="shared" si="114"/>
        <v/>
      </c>
      <c r="J504" s="171">
        <f t="shared" si="115"/>
        <v>109</v>
      </c>
      <c r="K504" s="31">
        <f t="shared" si="116"/>
        <v>0</v>
      </c>
      <c r="L504" s="192" t="s">
        <v>3499</v>
      </c>
      <c r="M504" s="206"/>
      <c r="N504" s="206"/>
      <c r="O504" s="206"/>
      <c r="P504" s="206"/>
      <c r="Q504" s="206"/>
      <c r="R504" s="32" t="s">
        <v>392</v>
      </c>
      <c r="S504" s="21">
        <v>1</v>
      </c>
      <c r="T504" s="69" t="s">
        <v>714</v>
      </c>
      <c r="U504" s="69" t="s">
        <v>2033</v>
      </c>
      <c r="V504" s="69" t="s">
        <v>1146</v>
      </c>
      <c r="W504" s="69" t="s">
        <v>3178</v>
      </c>
      <c r="X504" s="45" t="s">
        <v>1236</v>
      </c>
      <c r="Y504" s="75" t="s">
        <v>1263</v>
      </c>
      <c r="Z504" s="280">
        <f t="shared" si="117"/>
        <v>20</v>
      </c>
      <c r="AA504" s="70">
        <v>24</v>
      </c>
      <c r="AB504" s="70"/>
      <c r="AC504" s="70"/>
      <c r="AD504" s="163"/>
      <c r="AE504" s="152">
        <v>1</v>
      </c>
      <c r="AF504" s="156"/>
      <c r="AG504" s="159"/>
      <c r="AH504" s="137"/>
      <c r="AI504" s="136"/>
      <c r="AJ504" s="136"/>
      <c r="AK504" s="136">
        <v>1</v>
      </c>
      <c r="AL504" s="140"/>
      <c r="AM504" s="144"/>
      <c r="AN504" s="144"/>
      <c r="AO504" s="144"/>
      <c r="AP504" s="144"/>
      <c r="AQ504" s="2" t="str">
        <f t="shared" si="118"/>
        <v>http://www.aubertrain.com/shop/img-put/prod/112/4012-01-01.jpg</v>
      </c>
      <c r="AR504" s="2" t="str">
        <f t="shared" si="120"/>
        <v/>
      </c>
      <c r="AS504" s="2" t="str">
        <f t="shared" si="121"/>
        <v/>
      </c>
      <c r="AT504" s="2" t="str">
        <f t="shared" si="122"/>
        <v/>
      </c>
      <c r="AU504" s="2" t="str">
        <f t="shared" si="123"/>
        <v/>
      </c>
      <c r="AV504" s="2" t="str">
        <f t="shared" si="124"/>
        <v/>
      </c>
      <c r="AW504" s="183" t="str">
        <f t="shared" si="119"/>
        <v>http://www.aubertrain.com/shop/img-put/prod/112/4012-01-01.jpg</v>
      </c>
      <c r="AX504" s="183" t="str">
        <f t="shared" si="125"/>
        <v>PLAQUES CONSTRUCTEURS,07</v>
      </c>
    </row>
    <row r="505" spans="1:50" s="43" customFormat="1" ht="68" customHeight="1">
      <c r="A505" s="1">
        <v>504</v>
      </c>
      <c r="B505" s="67"/>
      <c r="C505" s="290">
        <v>112</v>
      </c>
      <c r="D505" s="294" t="s">
        <v>3509</v>
      </c>
      <c r="E505" s="290"/>
      <c r="F505" s="171" t="str">
        <f t="shared" si="111"/>
        <v>11207</v>
      </c>
      <c r="G505" s="171" t="str">
        <f t="shared" si="112"/>
        <v>PLAQUES CONSTRUCTEURS</v>
      </c>
      <c r="H505" s="171" t="str">
        <f t="shared" si="113"/>
        <v>07</v>
      </c>
      <c r="I505" s="171" t="str">
        <f t="shared" si="114"/>
        <v/>
      </c>
      <c r="J505" s="171">
        <f t="shared" si="115"/>
        <v>109</v>
      </c>
      <c r="K505" s="31">
        <f t="shared" si="116"/>
        <v>0</v>
      </c>
      <c r="L505" s="192" t="s">
        <v>3499</v>
      </c>
      <c r="M505" s="192"/>
      <c r="N505" s="201"/>
      <c r="O505" s="201"/>
      <c r="P505" s="201"/>
      <c r="Q505" s="201"/>
      <c r="R505" s="67" t="s">
        <v>722</v>
      </c>
      <c r="S505" s="21">
        <v>1</v>
      </c>
      <c r="T505" s="39" t="s">
        <v>725</v>
      </c>
      <c r="U505" s="69" t="s">
        <v>2027</v>
      </c>
      <c r="V505" s="39" t="s">
        <v>1147</v>
      </c>
      <c r="W505" s="69" t="s">
        <v>2008</v>
      </c>
      <c r="X505" s="40" t="s">
        <v>1234</v>
      </c>
      <c r="Y505" s="75" t="s">
        <v>1264</v>
      </c>
      <c r="Z505" s="280">
        <f t="shared" si="117"/>
        <v>25</v>
      </c>
      <c r="AA505" s="42">
        <v>30</v>
      </c>
      <c r="AB505" s="70"/>
      <c r="AC505" s="70"/>
      <c r="AD505" s="163"/>
      <c r="AE505" s="152">
        <v>1</v>
      </c>
      <c r="AF505" s="156"/>
      <c r="AG505" s="159"/>
      <c r="AH505" s="137"/>
      <c r="AI505" s="136"/>
      <c r="AJ505" s="136"/>
      <c r="AK505" s="136">
        <v>1</v>
      </c>
      <c r="AL505" s="140"/>
      <c r="AM505" s="144"/>
      <c r="AN505" s="144"/>
      <c r="AO505" s="144"/>
      <c r="AP505" s="144"/>
      <c r="AQ505" s="2" t="str">
        <f t="shared" si="118"/>
        <v>http://www.aubertrain.com/shop/img-put/prod/112/4012-02-01.jpg</v>
      </c>
      <c r="AR505" s="2" t="str">
        <f t="shared" si="120"/>
        <v/>
      </c>
      <c r="AS505" s="2" t="str">
        <f t="shared" si="121"/>
        <v/>
      </c>
      <c r="AT505" s="2" t="str">
        <f t="shared" si="122"/>
        <v/>
      </c>
      <c r="AU505" s="2" t="str">
        <f t="shared" si="123"/>
        <v/>
      </c>
      <c r="AV505" s="2" t="str">
        <f t="shared" si="124"/>
        <v/>
      </c>
      <c r="AW505" s="183" t="str">
        <f t="shared" si="119"/>
        <v>http://www.aubertrain.com/shop/img-put/prod/112/4012-02-01.jpg</v>
      </c>
      <c r="AX505" s="183" t="str">
        <f t="shared" si="125"/>
        <v>PLAQUES CONSTRUCTEURS,07</v>
      </c>
    </row>
    <row r="506" spans="1:50" s="43" customFormat="1" ht="68" customHeight="1">
      <c r="A506" s="2">
        <v>505</v>
      </c>
      <c r="B506" s="67"/>
      <c r="C506" s="290">
        <v>112</v>
      </c>
      <c r="D506" s="294" t="s">
        <v>3509</v>
      </c>
      <c r="E506" s="290"/>
      <c r="F506" s="171" t="str">
        <f t="shared" si="111"/>
        <v>11207</v>
      </c>
      <c r="G506" s="171" t="str">
        <f t="shared" si="112"/>
        <v>PLAQUES CONSTRUCTEURS</v>
      </c>
      <c r="H506" s="171" t="str">
        <f t="shared" si="113"/>
        <v>07</v>
      </c>
      <c r="I506" s="171" t="str">
        <f t="shared" si="114"/>
        <v/>
      </c>
      <c r="J506" s="171">
        <f t="shared" si="115"/>
        <v>109</v>
      </c>
      <c r="K506" s="31">
        <f t="shared" si="116"/>
        <v>0</v>
      </c>
      <c r="L506" s="192" t="s">
        <v>3499</v>
      </c>
      <c r="M506" s="201"/>
      <c r="N506" s="201"/>
      <c r="O506" s="201"/>
      <c r="P506" s="201"/>
      <c r="Q506" s="201"/>
      <c r="R506" s="67" t="s">
        <v>723</v>
      </c>
      <c r="S506" s="21">
        <v>1</v>
      </c>
      <c r="T506" s="39" t="s">
        <v>726</v>
      </c>
      <c r="U506" s="69" t="s">
        <v>728</v>
      </c>
      <c r="V506" s="39" t="s">
        <v>1148</v>
      </c>
      <c r="W506" s="69" t="s">
        <v>1214</v>
      </c>
      <c r="X506" s="40" t="s">
        <v>1232</v>
      </c>
      <c r="Y506" s="75" t="s">
        <v>1265</v>
      </c>
      <c r="Z506" s="280">
        <f t="shared" si="117"/>
        <v>18.333333333333336</v>
      </c>
      <c r="AA506" s="42">
        <v>22</v>
      </c>
      <c r="AB506" s="70"/>
      <c r="AC506" s="70"/>
      <c r="AD506" s="163"/>
      <c r="AE506" s="152">
        <v>1</v>
      </c>
      <c r="AF506" s="156"/>
      <c r="AG506" s="159"/>
      <c r="AH506" s="137"/>
      <c r="AI506" s="136"/>
      <c r="AJ506" s="136"/>
      <c r="AK506" s="136">
        <v>1</v>
      </c>
      <c r="AL506" s="140"/>
      <c r="AM506" s="144"/>
      <c r="AN506" s="144"/>
      <c r="AO506" s="144"/>
      <c r="AP506" s="144"/>
      <c r="AQ506" s="2" t="str">
        <f t="shared" si="118"/>
        <v>http://www.aubertrain.com/shop/img-put/prod/112/4012-03-01.jpg</v>
      </c>
      <c r="AR506" s="2" t="str">
        <f t="shared" si="120"/>
        <v/>
      </c>
      <c r="AS506" s="2" t="str">
        <f t="shared" si="121"/>
        <v/>
      </c>
      <c r="AT506" s="2" t="str">
        <f t="shared" si="122"/>
        <v/>
      </c>
      <c r="AU506" s="2" t="str">
        <f t="shared" si="123"/>
        <v/>
      </c>
      <c r="AV506" s="2" t="str">
        <f t="shared" si="124"/>
        <v/>
      </c>
      <c r="AW506" s="183" t="str">
        <f t="shared" si="119"/>
        <v>http://www.aubertrain.com/shop/img-put/prod/112/4012-03-01.jpg</v>
      </c>
      <c r="AX506" s="183" t="str">
        <f t="shared" si="125"/>
        <v>PLAQUES CONSTRUCTEURS,07</v>
      </c>
    </row>
    <row r="507" spans="1:50" s="43" customFormat="1" ht="68" customHeight="1">
      <c r="A507" s="1">
        <v>506</v>
      </c>
      <c r="B507" s="67"/>
      <c r="C507" s="290">
        <v>112</v>
      </c>
      <c r="D507" s="294" t="s">
        <v>3509</v>
      </c>
      <c r="E507" s="290"/>
      <c r="F507" s="171" t="str">
        <f t="shared" si="111"/>
        <v>11207</v>
      </c>
      <c r="G507" s="171" t="str">
        <f t="shared" si="112"/>
        <v>PLAQUES CONSTRUCTEURS</v>
      </c>
      <c r="H507" s="171" t="str">
        <f t="shared" si="113"/>
        <v>07</v>
      </c>
      <c r="I507" s="171" t="str">
        <f t="shared" si="114"/>
        <v/>
      </c>
      <c r="J507" s="171">
        <f t="shared" si="115"/>
        <v>109</v>
      </c>
      <c r="K507" s="31">
        <f t="shared" si="116"/>
        <v>0</v>
      </c>
      <c r="L507" s="192" t="s">
        <v>3499</v>
      </c>
      <c r="M507" s="201"/>
      <c r="N507" s="201"/>
      <c r="O507" s="201"/>
      <c r="P507" s="201"/>
      <c r="Q507" s="201"/>
      <c r="R507" s="67" t="s">
        <v>724</v>
      </c>
      <c r="S507" s="21">
        <v>1</v>
      </c>
      <c r="T507" s="39" t="s">
        <v>727</v>
      </c>
      <c r="U507" s="69" t="s">
        <v>729</v>
      </c>
      <c r="V507" s="39" t="s">
        <v>2065</v>
      </c>
      <c r="W507" s="69" t="s">
        <v>1215</v>
      </c>
      <c r="X507" s="40" t="s">
        <v>1233</v>
      </c>
      <c r="Y507" s="75" t="s">
        <v>1266</v>
      </c>
      <c r="Z507" s="280">
        <f t="shared" si="117"/>
        <v>15</v>
      </c>
      <c r="AA507" s="42">
        <v>18</v>
      </c>
      <c r="AB507" s="70"/>
      <c r="AC507" s="70"/>
      <c r="AD507" s="163"/>
      <c r="AE507" s="152">
        <v>1</v>
      </c>
      <c r="AF507" s="156"/>
      <c r="AG507" s="159"/>
      <c r="AH507" s="137"/>
      <c r="AI507" s="136"/>
      <c r="AJ507" s="136"/>
      <c r="AK507" s="136">
        <v>1</v>
      </c>
      <c r="AL507" s="140"/>
      <c r="AM507" s="144"/>
      <c r="AN507" s="144"/>
      <c r="AO507" s="144"/>
      <c r="AP507" s="144"/>
      <c r="AQ507" s="2" t="str">
        <f t="shared" si="118"/>
        <v>http://www.aubertrain.com/shop/img-put/prod/112/4012-04-01.jpg</v>
      </c>
      <c r="AR507" s="2" t="str">
        <f t="shared" si="120"/>
        <v/>
      </c>
      <c r="AS507" s="2" t="str">
        <f t="shared" si="121"/>
        <v/>
      </c>
      <c r="AT507" s="2" t="str">
        <f t="shared" si="122"/>
        <v/>
      </c>
      <c r="AU507" s="2" t="str">
        <f t="shared" si="123"/>
        <v/>
      </c>
      <c r="AV507" s="2" t="str">
        <f t="shared" si="124"/>
        <v/>
      </c>
      <c r="AW507" s="183" t="str">
        <f t="shared" si="119"/>
        <v>http://www.aubertrain.com/shop/img-put/prod/112/4012-04-01.jpg</v>
      </c>
      <c r="AX507" s="183" t="str">
        <f t="shared" si="125"/>
        <v>PLAQUES CONSTRUCTEURS,07</v>
      </c>
    </row>
    <row r="508" spans="1:50" s="43" customFormat="1" ht="68" customHeight="1">
      <c r="A508" s="2">
        <v>507</v>
      </c>
      <c r="B508" s="67">
        <v>4013</v>
      </c>
      <c r="C508" s="290">
        <v>112</v>
      </c>
      <c r="D508" s="289" t="s">
        <v>3502</v>
      </c>
      <c r="E508" s="289" t="s">
        <v>3501</v>
      </c>
      <c r="F508" s="171" t="str">
        <f t="shared" si="111"/>
        <v>1120504</v>
      </c>
      <c r="G508" s="171" t="str">
        <f t="shared" si="112"/>
        <v>PLAQUES CONSTRUCTEURS</v>
      </c>
      <c r="H508" s="171" t="str">
        <f t="shared" si="113"/>
        <v>05</v>
      </c>
      <c r="I508" s="171" t="str">
        <f t="shared" si="114"/>
        <v>SWITZERLAND</v>
      </c>
      <c r="J508" s="171">
        <f t="shared" si="115"/>
        <v>0</v>
      </c>
      <c r="K508" s="31">
        <f t="shared" si="116"/>
        <v>0</v>
      </c>
      <c r="L508" s="192" t="s">
        <v>3499</v>
      </c>
      <c r="M508" s="201"/>
      <c r="N508" s="201"/>
      <c r="O508" s="201"/>
      <c r="P508" s="201"/>
      <c r="Q508" s="201"/>
      <c r="R508" s="67" t="s">
        <v>2847</v>
      </c>
      <c r="S508" s="21">
        <v>1</v>
      </c>
      <c r="T508" s="39" t="s">
        <v>2850</v>
      </c>
      <c r="U508" s="167" t="s">
        <v>2851</v>
      </c>
      <c r="V508" s="39" t="s">
        <v>3186</v>
      </c>
      <c r="W508" s="113" t="s">
        <v>2851</v>
      </c>
      <c r="X508" s="40" t="s">
        <v>2857</v>
      </c>
      <c r="Y508" s="75" t="s">
        <v>2858</v>
      </c>
      <c r="Z508" s="280">
        <f t="shared" si="117"/>
        <v>0</v>
      </c>
      <c r="AA508" s="42"/>
      <c r="AB508" s="70"/>
      <c r="AC508" s="70"/>
      <c r="AD508" s="163"/>
      <c r="AE508" s="152"/>
      <c r="AF508" s="156"/>
      <c r="AG508" s="159">
        <v>1</v>
      </c>
      <c r="AH508" s="137"/>
      <c r="AI508" s="136"/>
      <c r="AJ508" s="136"/>
      <c r="AK508" s="136">
        <v>1</v>
      </c>
      <c r="AL508" s="140"/>
      <c r="AM508" s="144"/>
      <c r="AN508" s="144"/>
      <c r="AO508" s="144"/>
      <c r="AP508" s="144"/>
      <c r="AQ508" s="2" t="str">
        <f t="shared" si="118"/>
        <v>http://www.aubertrain.com/shop/img-put/prod/112/4013-01-01.jpg</v>
      </c>
      <c r="AR508" s="2" t="str">
        <f t="shared" si="120"/>
        <v/>
      </c>
      <c r="AS508" s="2" t="str">
        <f t="shared" si="121"/>
        <v/>
      </c>
      <c r="AT508" s="2" t="str">
        <f t="shared" si="122"/>
        <v/>
      </c>
      <c r="AU508" s="2" t="str">
        <f t="shared" si="123"/>
        <v/>
      </c>
      <c r="AV508" s="2" t="str">
        <f t="shared" si="124"/>
        <v/>
      </c>
      <c r="AW508" s="183" t="str">
        <f t="shared" si="119"/>
        <v>http://www.aubertrain.com/shop/img-put/prod/112/4013-01-01.jpg</v>
      </c>
      <c r="AX508" s="183" t="str">
        <f t="shared" si="125"/>
        <v>PLAQUES CONSTRUCTEURS,05,SWITZERLAND</v>
      </c>
    </row>
    <row r="509" spans="1:50" s="43" customFormat="1" ht="68" customHeight="1">
      <c r="A509" s="1">
        <v>508</v>
      </c>
      <c r="B509" s="67"/>
      <c r="C509" s="290">
        <v>112</v>
      </c>
      <c r="D509" s="289" t="s">
        <v>3502</v>
      </c>
      <c r="E509" s="289" t="s">
        <v>3501</v>
      </c>
      <c r="F509" s="171" t="str">
        <f t="shared" si="111"/>
        <v>1120504</v>
      </c>
      <c r="G509" s="171" t="str">
        <f t="shared" si="112"/>
        <v>PLAQUES CONSTRUCTEURS</v>
      </c>
      <c r="H509" s="171" t="str">
        <f t="shared" si="113"/>
        <v>05</v>
      </c>
      <c r="I509" s="171" t="str">
        <f t="shared" si="114"/>
        <v>SWITZERLAND</v>
      </c>
      <c r="J509" s="171">
        <f t="shared" si="115"/>
        <v>0</v>
      </c>
      <c r="K509" s="31">
        <f t="shared" si="116"/>
        <v>0</v>
      </c>
      <c r="L509" s="192" t="s">
        <v>3499</v>
      </c>
      <c r="M509" s="201"/>
      <c r="N509" s="201"/>
      <c r="O509" s="201"/>
      <c r="P509" s="201"/>
      <c r="Q509" s="201"/>
      <c r="R509" s="67" t="s">
        <v>2848</v>
      </c>
      <c r="S509" s="21">
        <v>1</v>
      </c>
      <c r="T509" s="39" t="s">
        <v>2859</v>
      </c>
      <c r="U509" s="39" t="s">
        <v>2852</v>
      </c>
      <c r="V509" s="39" t="s">
        <v>2861</v>
      </c>
      <c r="W509" s="39" t="s">
        <v>2860</v>
      </c>
      <c r="X509" s="40" t="s">
        <v>2862</v>
      </c>
      <c r="Y509" s="75" t="s">
        <v>2863</v>
      </c>
      <c r="Z509" s="280">
        <f t="shared" si="117"/>
        <v>16.666666666666668</v>
      </c>
      <c r="AA509" s="42">
        <v>20</v>
      </c>
      <c r="AB509" s="70"/>
      <c r="AC509" s="70"/>
      <c r="AD509" s="163"/>
      <c r="AE509" s="152"/>
      <c r="AF509" s="156"/>
      <c r="AG509" s="159">
        <v>1</v>
      </c>
      <c r="AH509" s="137"/>
      <c r="AI509" s="136"/>
      <c r="AJ509" s="136"/>
      <c r="AK509" s="136">
        <v>1</v>
      </c>
      <c r="AL509" s="140"/>
      <c r="AM509" s="144"/>
      <c r="AN509" s="144"/>
      <c r="AO509" s="144"/>
      <c r="AP509" s="144"/>
      <c r="AQ509" s="2" t="str">
        <f t="shared" si="118"/>
        <v>http://www.aubertrain.com/shop/img-put/prod/112/4013-02-01.jpg</v>
      </c>
      <c r="AR509" s="2" t="str">
        <f t="shared" si="120"/>
        <v/>
      </c>
      <c r="AS509" s="2" t="str">
        <f t="shared" si="121"/>
        <v/>
      </c>
      <c r="AT509" s="2" t="str">
        <f t="shared" si="122"/>
        <v/>
      </c>
      <c r="AU509" s="2" t="str">
        <f t="shared" si="123"/>
        <v/>
      </c>
      <c r="AV509" s="2" t="str">
        <f t="shared" si="124"/>
        <v/>
      </c>
      <c r="AW509" s="183" t="str">
        <f t="shared" si="119"/>
        <v>http://www.aubertrain.com/shop/img-put/prod/112/4013-02-01.jpg</v>
      </c>
      <c r="AX509" s="183" t="str">
        <f t="shared" si="125"/>
        <v>PLAQUES CONSTRUCTEURS,05,SWITZERLAND</v>
      </c>
    </row>
    <row r="510" spans="1:50" s="43" customFormat="1" ht="68" customHeight="1">
      <c r="A510" s="2">
        <v>509</v>
      </c>
      <c r="B510" s="67"/>
      <c r="C510" s="290">
        <v>112</v>
      </c>
      <c r="D510" s="289" t="s">
        <v>3502</v>
      </c>
      <c r="E510" s="289" t="s">
        <v>3501</v>
      </c>
      <c r="F510" s="171" t="str">
        <f t="shared" si="111"/>
        <v>1120504</v>
      </c>
      <c r="G510" s="171" t="str">
        <f t="shared" si="112"/>
        <v>PLAQUES CONSTRUCTEURS</v>
      </c>
      <c r="H510" s="171" t="str">
        <f t="shared" si="113"/>
        <v>05</v>
      </c>
      <c r="I510" s="171" t="str">
        <f t="shared" si="114"/>
        <v>SWITZERLAND</v>
      </c>
      <c r="J510" s="171">
        <f t="shared" si="115"/>
        <v>0</v>
      </c>
      <c r="K510" s="31">
        <f t="shared" si="116"/>
        <v>0</v>
      </c>
      <c r="L510" s="192" t="s">
        <v>3499</v>
      </c>
      <c r="M510" s="192" t="s">
        <v>3510</v>
      </c>
      <c r="N510" s="201"/>
      <c r="O510" s="201"/>
      <c r="P510" s="201"/>
      <c r="Q510" s="201"/>
      <c r="R510" s="67" t="s">
        <v>2849</v>
      </c>
      <c r="S510" s="21">
        <v>1</v>
      </c>
      <c r="T510" s="39" t="s">
        <v>2853</v>
      </c>
      <c r="U510" s="39" t="s">
        <v>2854</v>
      </c>
      <c r="V510" s="39" t="s">
        <v>2855</v>
      </c>
      <c r="W510" s="69" t="s">
        <v>2856</v>
      </c>
      <c r="X510" s="40" t="s">
        <v>2864</v>
      </c>
      <c r="Y510" s="75" t="s">
        <v>2865</v>
      </c>
      <c r="Z510" s="280">
        <f t="shared" si="117"/>
        <v>28.333333333333336</v>
      </c>
      <c r="AA510" s="42">
        <v>34</v>
      </c>
      <c r="AB510" s="70">
        <v>20.8</v>
      </c>
      <c r="AC510" s="70"/>
      <c r="AD510" s="163"/>
      <c r="AE510" s="152"/>
      <c r="AF510" s="156"/>
      <c r="AG510" s="159">
        <v>1</v>
      </c>
      <c r="AH510" s="137"/>
      <c r="AI510" s="136"/>
      <c r="AJ510" s="136"/>
      <c r="AK510" s="136">
        <v>1</v>
      </c>
      <c r="AL510" s="140"/>
      <c r="AM510" s="144"/>
      <c r="AN510" s="144"/>
      <c r="AO510" s="144"/>
      <c r="AP510" s="144"/>
      <c r="AQ510" s="2" t="str">
        <f t="shared" si="118"/>
        <v>http://www.aubertrain.com/shop/img-put/prod/112/4013-03-01.jpg</v>
      </c>
      <c r="AR510" s="2" t="str">
        <f t="shared" si="120"/>
        <v>,http://www.aubertrain.com/shop/img-put/prod/112/4013-03-02.jpg</v>
      </c>
      <c r="AS510" s="2" t="str">
        <f t="shared" si="121"/>
        <v/>
      </c>
      <c r="AT510" s="2" t="str">
        <f t="shared" si="122"/>
        <v/>
      </c>
      <c r="AU510" s="2" t="str">
        <f t="shared" si="123"/>
        <v/>
      </c>
      <c r="AV510" s="2" t="str">
        <f t="shared" si="124"/>
        <v/>
      </c>
      <c r="AW510" s="183" t="str">
        <f t="shared" si="119"/>
        <v>http://www.aubertrain.com/shop/img-put/prod/112/4013-03-01.jpg,http://www.aubertrain.com/shop/img-put/prod/112/4013-03-02.jpg</v>
      </c>
      <c r="AX510" s="183" t="str">
        <f t="shared" si="125"/>
        <v>PLAQUES CONSTRUCTEURS,05,SWITZERLAND</v>
      </c>
    </row>
    <row r="511" spans="1:50" s="43" customFormat="1" ht="68" customHeight="1">
      <c r="A511" s="1">
        <v>510</v>
      </c>
      <c r="B511" s="67">
        <v>4014</v>
      </c>
      <c r="C511" s="290">
        <v>112</v>
      </c>
      <c r="D511" s="289" t="s">
        <v>3503</v>
      </c>
      <c r="E511" s="290"/>
      <c r="F511" s="171" t="str">
        <f t="shared" si="111"/>
        <v>11206</v>
      </c>
      <c r="G511" s="171" t="str">
        <f t="shared" si="112"/>
        <v>PLAQUES CONSTRUCTEURS</v>
      </c>
      <c r="H511" s="171" t="str">
        <f t="shared" si="113"/>
        <v>06</v>
      </c>
      <c r="I511" s="171" t="str">
        <f t="shared" si="114"/>
        <v/>
      </c>
      <c r="J511" s="171">
        <f t="shared" si="115"/>
        <v>108</v>
      </c>
      <c r="K511" s="31">
        <f t="shared" si="116"/>
        <v>0</v>
      </c>
      <c r="L511" s="192" t="s">
        <v>3499</v>
      </c>
      <c r="M511" s="201"/>
      <c r="N511" s="201"/>
      <c r="O511" s="201"/>
      <c r="P511" s="201"/>
      <c r="Q511" s="201"/>
      <c r="R511" s="67" t="s">
        <v>3038</v>
      </c>
      <c r="S511" s="21">
        <v>1</v>
      </c>
      <c r="T511" s="39" t="s">
        <v>3164</v>
      </c>
      <c r="U511" s="39" t="s">
        <v>3168</v>
      </c>
      <c r="V511" s="39" t="s">
        <v>3174</v>
      </c>
      <c r="W511" s="39" t="s">
        <v>3169</v>
      </c>
      <c r="X511" s="40" t="s">
        <v>3463</v>
      </c>
      <c r="Y511" s="75" t="s">
        <v>3467</v>
      </c>
      <c r="Z511" s="280">
        <f t="shared" si="117"/>
        <v>21.666666666666668</v>
      </c>
      <c r="AA511" s="42">
        <v>26</v>
      </c>
      <c r="AB511" s="70"/>
      <c r="AC511" s="70"/>
      <c r="AD511" s="163"/>
      <c r="AE511" s="152"/>
      <c r="AF511" s="156"/>
      <c r="AG511" s="159">
        <v>1</v>
      </c>
      <c r="AH511" s="137"/>
      <c r="AI511" s="136"/>
      <c r="AJ511" s="136"/>
      <c r="AK511" s="136">
        <v>1</v>
      </c>
      <c r="AL511" s="140"/>
      <c r="AM511" s="144"/>
      <c r="AN511" s="144"/>
      <c r="AO511" s="144"/>
      <c r="AP511" s="144"/>
      <c r="AQ511" s="2" t="str">
        <f t="shared" si="118"/>
        <v>http://www.aubertrain.com/shop/img-put/prod/112/4014-01-01.jpg</v>
      </c>
      <c r="AR511" s="2" t="str">
        <f t="shared" si="120"/>
        <v/>
      </c>
      <c r="AS511" s="2" t="str">
        <f t="shared" si="121"/>
        <v/>
      </c>
      <c r="AT511" s="2" t="str">
        <f t="shared" si="122"/>
        <v/>
      </c>
      <c r="AU511" s="2" t="str">
        <f t="shared" si="123"/>
        <v/>
      </c>
      <c r="AV511" s="2" t="str">
        <f t="shared" si="124"/>
        <v/>
      </c>
      <c r="AW511" s="183" t="str">
        <f t="shared" si="119"/>
        <v>http://www.aubertrain.com/shop/img-put/prod/112/4014-01-01.jpg</v>
      </c>
      <c r="AX511" s="183" t="str">
        <f t="shared" si="125"/>
        <v>PLAQUES CONSTRUCTEURS,06</v>
      </c>
    </row>
    <row r="512" spans="1:50" s="43" customFormat="1" ht="68" customHeight="1">
      <c r="A512" s="2">
        <v>511</v>
      </c>
      <c r="B512" s="67"/>
      <c r="C512" s="290">
        <v>112</v>
      </c>
      <c r="D512" s="289" t="s">
        <v>3503</v>
      </c>
      <c r="E512" s="290"/>
      <c r="F512" s="171" t="str">
        <f t="shared" si="111"/>
        <v>11206</v>
      </c>
      <c r="G512" s="171" t="str">
        <f t="shared" si="112"/>
        <v>PLAQUES CONSTRUCTEURS</v>
      </c>
      <c r="H512" s="171" t="str">
        <f t="shared" si="113"/>
        <v>06</v>
      </c>
      <c r="I512" s="171" t="str">
        <f t="shared" si="114"/>
        <v/>
      </c>
      <c r="J512" s="171">
        <f t="shared" si="115"/>
        <v>108</v>
      </c>
      <c r="K512" s="31">
        <f t="shared" si="116"/>
        <v>0</v>
      </c>
      <c r="L512" s="192" t="s">
        <v>3499</v>
      </c>
      <c r="M512" s="201"/>
      <c r="N512" s="201"/>
      <c r="O512" s="201"/>
      <c r="P512" s="201"/>
      <c r="Q512" s="201"/>
      <c r="R512" s="67" t="s">
        <v>3039</v>
      </c>
      <c r="S512" s="21">
        <v>1</v>
      </c>
      <c r="T512" s="39" t="s">
        <v>3170</v>
      </c>
      <c r="U512" s="39" t="s">
        <v>3170</v>
      </c>
      <c r="V512" s="39" t="s">
        <v>3175</v>
      </c>
      <c r="W512" s="39" t="s">
        <v>3177</v>
      </c>
      <c r="X512" s="40" t="s">
        <v>3465</v>
      </c>
      <c r="Y512" s="75" t="s">
        <v>3469</v>
      </c>
      <c r="Z512" s="280">
        <f t="shared" si="117"/>
        <v>20</v>
      </c>
      <c r="AA512" s="42">
        <v>24</v>
      </c>
      <c r="AB512" s="70"/>
      <c r="AC512" s="70"/>
      <c r="AD512" s="163"/>
      <c r="AE512" s="152"/>
      <c r="AF512" s="156"/>
      <c r="AG512" s="159">
        <v>1</v>
      </c>
      <c r="AH512" s="137"/>
      <c r="AI512" s="136"/>
      <c r="AJ512" s="136"/>
      <c r="AK512" s="136">
        <v>1</v>
      </c>
      <c r="AL512" s="140"/>
      <c r="AM512" s="144"/>
      <c r="AN512" s="144"/>
      <c r="AO512" s="144"/>
      <c r="AP512" s="144"/>
      <c r="AQ512" s="2" t="str">
        <f t="shared" si="118"/>
        <v>http://www.aubertrain.com/shop/img-put/prod/112/4014-02-01.jpg</v>
      </c>
      <c r="AR512" s="2" t="str">
        <f t="shared" si="120"/>
        <v/>
      </c>
      <c r="AS512" s="2" t="str">
        <f t="shared" si="121"/>
        <v/>
      </c>
      <c r="AT512" s="2" t="str">
        <f t="shared" si="122"/>
        <v/>
      </c>
      <c r="AU512" s="2" t="str">
        <f t="shared" si="123"/>
        <v/>
      </c>
      <c r="AV512" s="2" t="str">
        <f t="shared" si="124"/>
        <v/>
      </c>
      <c r="AW512" s="183" t="str">
        <f t="shared" si="119"/>
        <v>http://www.aubertrain.com/shop/img-put/prod/112/4014-02-01.jpg</v>
      </c>
      <c r="AX512" s="183" t="str">
        <f t="shared" si="125"/>
        <v>PLAQUES CONSTRUCTEURS,06</v>
      </c>
    </row>
    <row r="513" spans="1:50" s="43" customFormat="1" ht="68" customHeight="1">
      <c r="A513" s="1">
        <v>512</v>
      </c>
      <c r="B513" s="67"/>
      <c r="C513" s="290">
        <v>112</v>
      </c>
      <c r="D513" s="289" t="s">
        <v>3503</v>
      </c>
      <c r="E513" s="290"/>
      <c r="F513" s="171" t="str">
        <f t="shared" si="111"/>
        <v>11206</v>
      </c>
      <c r="G513" s="171" t="str">
        <f t="shared" si="112"/>
        <v>PLAQUES CONSTRUCTEURS</v>
      </c>
      <c r="H513" s="171" t="str">
        <f t="shared" si="113"/>
        <v>06</v>
      </c>
      <c r="I513" s="171" t="str">
        <f t="shared" si="114"/>
        <v/>
      </c>
      <c r="J513" s="171">
        <f t="shared" si="115"/>
        <v>108</v>
      </c>
      <c r="K513" s="31">
        <f t="shared" si="116"/>
        <v>0</v>
      </c>
      <c r="L513" s="192" t="s">
        <v>3499</v>
      </c>
      <c r="M513" s="201"/>
      <c r="N513" s="201"/>
      <c r="O513" s="201"/>
      <c r="P513" s="201"/>
      <c r="Q513" s="201"/>
      <c r="R513" s="67" t="s">
        <v>3040</v>
      </c>
      <c r="S513" s="21">
        <v>1</v>
      </c>
      <c r="T513" s="39" t="s">
        <v>3165</v>
      </c>
      <c r="U513" s="39" t="s">
        <v>3167</v>
      </c>
      <c r="V513" s="39" t="s">
        <v>3165</v>
      </c>
      <c r="W513" s="39" t="s">
        <v>3166</v>
      </c>
      <c r="X513" s="40" t="s">
        <v>3464</v>
      </c>
      <c r="Y513" s="75" t="s">
        <v>3468</v>
      </c>
      <c r="Z513" s="280">
        <f t="shared" si="117"/>
        <v>18.333333333333336</v>
      </c>
      <c r="AA513" s="42">
        <v>22</v>
      </c>
      <c r="AB513" s="70"/>
      <c r="AC513" s="70"/>
      <c r="AD513" s="163"/>
      <c r="AE513" s="152"/>
      <c r="AF513" s="156"/>
      <c r="AG513" s="159">
        <v>1</v>
      </c>
      <c r="AH513" s="137"/>
      <c r="AI513" s="136"/>
      <c r="AJ513" s="136"/>
      <c r="AK513" s="136">
        <v>1</v>
      </c>
      <c r="AL513" s="140"/>
      <c r="AM513" s="144"/>
      <c r="AN513" s="144"/>
      <c r="AO513" s="144"/>
      <c r="AP513" s="144"/>
      <c r="AQ513" s="2" t="str">
        <f t="shared" si="118"/>
        <v>http://www.aubertrain.com/shop/img-put/prod/112/4014-03-01.jpg</v>
      </c>
      <c r="AR513" s="2" t="str">
        <f t="shared" si="120"/>
        <v/>
      </c>
      <c r="AS513" s="2" t="str">
        <f t="shared" si="121"/>
        <v/>
      </c>
      <c r="AT513" s="2" t="str">
        <f t="shared" si="122"/>
        <v/>
      </c>
      <c r="AU513" s="2" t="str">
        <f t="shared" si="123"/>
        <v/>
      </c>
      <c r="AV513" s="2" t="str">
        <f t="shared" si="124"/>
        <v/>
      </c>
      <c r="AW513" s="183" t="str">
        <f t="shared" si="119"/>
        <v>http://www.aubertrain.com/shop/img-put/prod/112/4014-03-01.jpg</v>
      </c>
      <c r="AX513" s="183" t="str">
        <f t="shared" si="125"/>
        <v>PLAQUES CONSTRUCTEURS,06</v>
      </c>
    </row>
    <row r="514" spans="1:50" s="43" customFormat="1" ht="68" customHeight="1">
      <c r="A514" s="2">
        <v>513</v>
      </c>
      <c r="B514" s="67"/>
      <c r="C514" s="290">
        <v>112</v>
      </c>
      <c r="D514" s="289" t="s">
        <v>3503</v>
      </c>
      <c r="E514" s="290"/>
      <c r="F514" s="171" t="str">
        <f t="shared" ref="F514:F526" si="126">C514&amp;D514&amp;E514</f>
        <v>11206</v>
      </c>
      <c r="G514" s="171" t="str">
        <f t="shared" ref="G514:G526" si="127">VLOOKUP(F514,Categories,5,FALSE)</f>
        <v>PLAQUES CONSTRUCTEURS</v>
      </c>
      <c r="H514" s="171" t="str">
        <f t="shared" ref="H514:H526" si="128">IF(ISBLANK(D514),"",VLOOKUP(F514,Categories,7,FALSE))</f>
        <v>06</v>
      </c>
      <c r="I514" s="171" t="str">
        <f t="shared" ref="I514:I526" si="129">IF(ISBLANK(E514),"",VLOOKUP(F514,Categories,9,FALSE))</f>
        <v/>
      </c>
      <c r="J514" s="171">
        <f t="shared" ref="J514:J526" si="130">VLOOKUP(F514,categorie,14,FALSE)</f>
        <v>108</v>
      </c>
      <c r="K514" s="31">
        <f t="shared" ref="K514:K526" si="131">VLOOKUP(F514,Categories,13,FALSE)</f>
        <v>0</v>
      </c>
      <c r="L514" s="192" t="s">
        <v>3499</v>
      </c>
      <c r="M514" s="201"/>
      <c r="N514" s="201"/>
      <c r="O514" s="201"/>
      <c r="P514" s="201"/>
      <c r="Q514" s="201"/>
      <c r="R514" s="67" t="s">
        <v>3041</v>
      </c>
      <c r="S514" s="21">
        <v>1</v>
      </c>
      <c r="T514" s="39" t="s">
        <v>3171</v>
      </c>
      <c r="U514" s="39" t="s">
        <v>3172</v>
      </c>
      <c r="V514" s="39" t="s">
        <v>3176</v>
      </c>
      <c r="W514" s="39" t="s">
        <v>3173</v>
      </c>
      <c r="X514" s="40" t="s">
        <v>3466</v>
      </c>
      <c r="Y514" s="75" t="s">
        <v>3470</v>
      </c>
      <c r="Z514" s="280">
        <f t="shared" ref="Z514:Z526" si="132">AA514/1.2</f>
        <v>18.333333333333336</v>
      </c>
      <c r="AA514" s="42">
        <v>22</v>
      </c>
      <c r="AB514" s="70"/>
      <c r="AC514" s="70"/>
      <c r="AD514" s="163"/>
      <c r="AE514" s="152"/>
      <c r="AF514" s="156"/>
      <c r="AG514" s="159">
        <v>1</v>
      </c>
      <c r="AH514" s="137"/>
      <c r="AI514" s="136"/>
      <c r="AJ514" s="136"/>
      <c r="AK514" s="136">
        <v>1</v>
      </c>
      <c r="AL514" s="140"/>
      <c r="AM514" s="144"/>
      <c r="AN514" s="144"/>
      <c r="AO514" s="144"/>
      <c r="AP514" s="144"/>
      <c r="AQ514" s="2" t="str">
        <f t="shared" ref="AQ514:AQ526" si="133">IF(ISBLANK(L514),"","http://www.aubertrain.com/shop/img-put/prod/"&amp;$C514&amp;"/"&amp;$R514&amp;"-"&amp;L514&amp;".jpg")</f>
        <v>http://www.aubertrain.com/shop/img-put/prod/112/4014-04-01.jpg</v>
      </c>
      <c r="AR514" s="2" t="str">
        <f t="shared" si="120"/>
        <v/>
      </c>
      <c r="AS514" s="2" t="str">
        <f t="shared" si="121"/>
        <v/>
      </c>
      <c r="AT514" s="2" t="str">
        <f t="shared" si="122"/>
        <v/>
      </c>
      <c r="AU514" s="2" t="str">
        <f t="shared" si="123"/>
        <v/>
      </c>
      <c r="AV514" s="2" t="str">
        <f t="shared" si="124"/>
        <v/>
      </c>
      <c r="AW514" s="183" t="str">
        <f t="shared" si="119"/>
        <v>http://www.aubertrain.com/shop/img-put/prod/112/4014-04-01.jpg</v>
      </c>
      <c r="AX514" s="183" t="str">
        <f t="shared" si="125"/>
        <v>PLAQUES CONSTRUCTEURS,06</v>
      </c>
    </row>
    <row r="515" spans="1:50" s="43" customFormat="1" ht="68" customHeight="1">
      <c r="A515" s="1">
        <v>514</v>
      </c>
      <c r="B515" s="44">
        <v>5010</v>
      </c>
      <c r="C515" s="290">
        <v>113</v>
      </c>
      <c r="D515" s="289" t="s">
        <v>3499</v>
      </c>
      <c r="E515" s="290"/>
      <c r="F515" s="171" t="str">
        <f t="shared" si="126"/>
        <v>11301</v>
      </c>
      <c r="G515" s="171" t="str">
        <f t="shared" si="127"/>
        <v>PONTS à TRÉTEAUX MONTÉS</v>
      </c>
      <c r="H515" s="171" t="str">
        <f t="shared" si="128"/>
        <v>01</v>
      </c>
      <c r="I515" s="171" t="str">
        <f t="shared" si="129"/>
        <v/>
      </c>
      <c r="J515" s="171">
        <f t="shared" si="130"/>
        <v>111</v>
      </c>
      <c r="K515" s="31">
        <f t="shared" si="131"/>
        <v>0</v>
      </c>
      <c r="L515" s="192" t="s">
        <v>3499</v>
      </c>
      <c r="M515" s="192" t="s">
        <v>3510</v>
      </c>
      <c r="N515" s="192" t="s">
        <v>3500</v>
      </c>
      <c r="O515" s="194"/>
      <c r="P515" s="194"/>
      <c r="Q515" s="194"/>
      <c r="R515" s="21" t="s">
        <v>495</v>
      </c>
      <c r="S515" s="21">
        <v>1</v>
      </c>
      <c r="T515" s="16" t="s">
        <v>617</v>
      </c>
      <c r="U515" s="16" t="s">
        <v>2028</v>
      </c>
      <c r="V515" s="16" t="s">
        <v>617</v>
      </c>
      <c r="W515" s="16" t="s">
        <v>1239</v>
      </c>
      <c r="X515" s="11" t="s">
        <v>1839</v>
      </c>
      <c r="Y515" s="11" t="s">
        <v>292</v>
      </c>
      <c r="Z515" s="280">
        <f t="shared" si="132"/>
        <v>558.33333333333337</v>
      </c>
      <c r="AA515" s="12">
        <v>670</v>
      </c>
      <c r="AB515" s="145">
        <v>400</v>
      </c>
      <c r="AC515" s="145"/>
      <c r="AD515" s="127">
        <v>1</v>
      </c>
      <c r="AE515" s="152">
        <v>1</v>
      </c>
      <c r="AF515" s="156"/>
      <c r="AG515" s="159"/>
      <c r="AH515" s="137">
        <v>1</v>
      </c>
      <c r="AI515" s="136"/>
      <c r="AJ515" s="136"/>
      <c r="AK515" s="136">
        <v>1</v>
      </c>
      <c r="AL515" s="140"/>
      <c r="AM515" s="144"/>
      <c r="AN515" s="144"/>
      <c r="AO515" s="144"/>
      <c r="AP515" s="144"/>
      <c r="AQ515" s="2" t="str">
        <f t="shared" si="133"/>
        <v>http://www.aubertrain.com/shop/img-put/prod/113/5010-01-01.jpg</v>
      </c>
      <c r="AR515" s="2" t="str">
        <f t="shared" si="120"/>
        <v>,http://www.aubertrain.com/shop/img-put/prod/113/5010-01-02.jpg</v>
      </c>
      <c r="AS515" s="2" t="str">
        <f t="shared" si="121"/>
        <v>,http://www.aubertrain.com/shop/img-put/prod/113/5010-01-03.jpg</v>
      </c>
      <c r="AT515" s="2" t="str">
        <f t="shared" si="122"/>
        <v/>
      </c>
      <c r="AU515" s="2" t="str">
        <f t="shared" si="123"/>
        <v/>
      </c>
      <c r="AV515" s="2" t="str">
        <f t="shared" si="124"/>
        <v/>
      </c>
      <c r="AW515" s="183" t="str">
        <f t="shared" si="119"/>
        <v>http://www.aubertrain.com/shop/img-put/prod/113/5010-01-01.jpg,http://www.aubertrain.com/shop/img-put/prod/113/5010-01-02.jpg,http://www.aubertrain.com/shop/img-put/prod/113/5010-01-03.jpg</v>
      </c>
      <c r="AX515" s="183" t="str">
        <f t="shared" si="125"/>
        <v>PONTS à TRÉTEAUX MONTÉS,01</v>
      </c>
    </row>
    <row r="516" spans="1:50" s="43" customFormat="1" ht="68" customHeight="1">
      <c r="A516" s="2">
        <v>515</v>
      </c>
      <c r="B516" s="21"/>
      <c r="C516" s="290">
        <v>113</v>
      </c>
      <c r="D516" s="289" t="s">
        <v>3499</v>
      </c>
      <c r="E516" s="290"/>
      <c r="F516" s="171" t="str">
        <f t="shared" si="126"/>
        <v>11301</v>
      </c>
      <c r="G516" s="171" t="str">
        <f t="shared" si="127"/>
        <v>PONTS à TRÉTEAUX MONTÉS</v>
      </c>
      <c r="H516" s="171" t="str">
        <f t="shared" si="128"/>
        <v>01</v>
      </c>
      <c r="I516" s="171" t="str">
        <f t="shared" si="129"/>
        <v/>
      </c>
      <c r="J516" s="171">
        <f t="shared" si="130"/>
        <v>111</v>
      </c>
      <c r="K516" s="31">
        <f t="shared" si="131"/>
        <v>0</v>
      </c>
      <c r="L516" s="192" t="s">
        <v>3499</v>
      </c>
      <c r="M516" s="192" t="s">
        <v>3510</v>
      </c>
      <c r="N516" s="192" t="s">
        <v>3500</v>
      </c>
      <c r="O516" s="195"/>
      <c r="P516" s="195"/>
      <c r="Q516" s="195"/>
      <c r="R516" s="21" t="s">
        <v>496</v>
      </c>
      <c r="S516" s="21">
        <v>1</v>
      </c>
      <c r="T516" s="16" t="s">
        <v>618</v>
      </c>
      <c r="U516" s="16" t="s">
        <v>2029</v>
      </c>
      <c r="V516" s="16" t="s">
        <v>1250</v>
      </c>
      <c r="W516" s="16" t="s">
        <v>1238</v>
      </c>
      <c r="X516" s="11" t="s">
        <v>286</v>
      </c>
      <c r="Y516" s="11" t="s">
        <v>1975</v>
      </c>
      <c r="Z516" s="280">
        <f t="shared" si="132"/>
        <v>187.5</v>
      </c>
      <c r="AA516" s="12">
        <v>225</v>
      </c>
      <c r="AB516" s="145">
        <v>150</v>
      </c>
      <c r="AC516" s="145"/>
      <c r="AD516" s="127">
        <v>1</v>
      </c>
      <c r="AE516" s="152">
        <v>1</v>
      </c>
      <c r="AF516" s="156"/>
      <c r="AG516" s="159"/>
      <c r="AH516" s="137">
        <v>1</v>
      </c>
      <c r="AI516" s="136"/>
      <c r="AJ516" s="136"/>
      <c r="AK516" s="136">
        <v>1</v>
      </c>
      <c r="AL516" s="140"/>
      <c r="AM516" s="144"/>
      <c r="AN516" s="144"/>
      <c r="AO516" s="144"/>
      <c r="AP516" s="144"/>
      <c r="AQ516" s="2" t="str">
        <f t="shared" si="133"/>
        <v>http://www.aubertrain.com/shop/img-put/prod/113/5010-02-01.jpg</v>
      </c>
      <c r="AR516" s="2" t="str">
        <f t="shared" si="120"/>
        <v>,http://www.aubertrain.com/shop/img-put/prod/113/5010-02-02.jpg</v>
      </c>
      <c r="AS516" s="2" t="str">
        <f t="shared" si="121"/>
        <v>,http://www.aubertrain.com/shop/img-put/prod/113/5010-02-03.jpg</v>
      </c>
      <c r="AT516" s="2" t="str">
        <f t="shared" si="122"/>
        <v/>
      </c>
      <c r="AU516" s="2" t="str">
        <f t="shared" si="123"/>
        <v/>
      </c>
      <c r="AV516" s="2" t="str">
        <f t="shared" si="124"/>
        <v/>
      </c>
      <c r="AW516" s="183" t="str">
        <f t="shared" ref="AW516:AW526" si="134">AQ516&amp;AR516&amp;AS516&amp;AT516&amp;AU516&amp;AV516</f>
        <v>http://www.aubertrain.com/shop/img-put/prod/113/5010-02-01.jpg,http://www.aubertrain.com/shop/img-put/prod/113/5010-02-02.jpg,http://www.aubertrain.com/shop/img-put/prod/113/5010-02-03.jpg</v>
      </c>
      <c r="AX516" s="183" t="str">
        <f t="shared" si="125"/>
        <v>PONTS à TRÉTEAUX MONTÉS,01</v>
      </c>
    </row>
    <row r="517" spans="1:50" s="43" customFormat="1" ht="68" customHeight="1">
      <c r="A517" s="1">
        <v>516</v>
      </c>
      <c r="B517" s="21">
        <v>5020</v>
      </c>
      <c r="C517" s="290">
        <v>113</v>
      </c>
      <c r="D517" s="282" t="s">
        <v>3510</v>
      </c>
      <c r="E517" s="283"/>
      <c r="F517" s="171" t="str">
        <f t="shared" si="126"/>
        <v>11302</v>
      </c>
      <c r="G517" s="171" t="str">
        <f t="shared" si="127"/>
        <v>PONTS à TRÉTEAUX MONTÉS</v>
      </c>
      <c r="H517" s="171" t="str">
        <f t="shared" si="128"/>
        <v>02</v>
      </c>
      <c r="I517" s="171" t="str">
        <f t="shared" si="129"/>
        <v/>
      </c>
      <c r="J517" s="171">
        <f t="shared" si="130"/>
        <v>112</v>
      </c>
      <c r="K517" s="31">
        <f t="shared" si="131"/>
        <v>0</v>
      </c>
      <c r="L517" s="192" t="s">
        <v>3499</v>
      </c>
      <c r="M517" s="192" t="s">
        <v>3510</v>
      </c>
      <c r="N517" s="192" t="s">
        <v>3500</v>
      </c>
      <c r="O517" s="209"/>
      <c r="P517" s="209"/>
      <c r="Q517" s="209"/>
      <c r="R517" s="68" t="s">
        <v>485</v>
      </c>
      <c r="S517" s="21">
        <v>1</v>
      </c>
      <c r="T517" s="16" t="s">
        <v>783</v>
      </c>
      <c r="U517" s="16" t="s">
        <v>2032</v>
      </c>
      <c r="V517" s="16" t="s">
        <v>1258</v>
      </c>
      <c r="W517" s="16" t="s">
        <v>1240</v>
      </c>
      <c r="X517" s="11" t="s">
        <v>1840</v>
      </c>
      <c r="Y517" s="11" t="s">
        <v>290</v>
      </c>
      <c r="Z517" s="280">
        <f t="shared" si="132"/>
        <v>254.16666666666669</v>
      </c>
      <c r="AA517" s="12">
        <v>305</v>
      </c>
      <c r="AB517" s="145">
        <v>200</v>
      </c>
      <c r="AC517" s="145"/>
      <c r="AD517" s="127">
        <v>1</v>
      </c>
      <c r="AE517" s="152">
        <v>1</v>
      </c>
      <c r="AF517" s="156"/>
      <c r="AG517" s="159"/>
      <c r="AH517" s="137"/>
      <c r="AI517" s="136">
        <v>1</v>
      </c>
      <c r="AJ517" s="136"/>
      <c r="AK517" s="136">
        <v>1</v>
      </c>
      <c r="AL517" s="140"/>
      <c r="AM517" s="144"/>
      <c r="AN517" s="144"/>
      <c r="AO517" s="144"/>
      <c r="AP517" s="144"/>
      <c r="AQ517" s="2" t="str">
        <f t="shared" si="133"/>
        <v>http://www.aubertrain.com/shop/img-put/prod/113/5020-01-01.jpg</v>
      </c>
      <c r="AR517" s="2" t="str">
        <f t="shared" si="120"/>
        <v>,http://www.aubertrain.com/shop/img-put/prod/113/5020-01-02.jpg</v>
      </c>
      <c r="AS517" s="2" t="str">
        <f t="shared" si="121"/>
        <v>,http://www.aubertrain.com/shop/img-put/prod/113/5020-01-03.jpg</v>
      </c>
      <c r="AT517" s="2" t="str">
        <f t="shared" si="122"/>
        <v/>
      </c>
      <c r="AU517" s="2" t="str">
        <f t="shared" si="123"/>
        <v/>
      </c>
      <c r="AV517" s="2" t="str">
        <f t="shared" si="124"/>
        <v/>
      </c>
      <c r="AW517" s="183" t="str">
        <f t="shared" si="134"/>
        <v>http://www.aubertrain.com/shop/img-put/prod/113/5020-01-01.jpg,http://www.aubertrain.com/shop/img-put/prod/113/5020-01-02.jpg,http://www.aubertrain.com/shop/img-put/prod/113/5020-01-03.jpg</v>
      </c>
      <c r="AX517" s="183" t="str">
        <f t="shared" si="125"/>
        <v>PONTS à TRÉTEAUX MONTÉS,02</v>
      </c>
    </row>
    <row r="518" spans="1:50" ht="68" customHeight="1">
      <c r="A518" s="2">
        <v>517</v>
      </c>
      <c r="B518" s="21"/>
      <c r="C518" s="290">
        <v>113</v>
      </c>
      <c r="D518" s="282" t="s">
        <v>3510</v>
      </c>
      <c r="E518" s="283"/>
      <c r="F518" s="171" t="str">
        <f t="shared" si="126"/>
        <v>11302</v>
      </c>
      <c r="G518" s="171" t="str">
        <f t="shared" si="127"/>
        <v>PONTS à TRÉTEAUX MONTÉS</v>
      </c>
      <c r="H518" s="171" t="str">
        <f t="shared" si="128"/>
        <v>02</v>
      </c>
      <c r="I518" s="171" t="str">
        <f t="shared" si="129"/>
        <v/>
      </c>
      <c r="J518" s="171">
        <f t="shared" si="130"/>
        <v>112</v>
      </c>
      <c r="K518" s="31">
        <f t="shared" si="131"/>
        <v>0</v>
      </c>
      <c r="L518" s="192" t="s">
        <v>3499</v>
      </c>
      <c r="M518" s="192" t="s">
        <v>3510</v>
      </c>
      <c r="N518" s="192" t="s">
        <v>3500</v>
      </c>
      <c r="O518" s="195"/>
      <c r="P518" s="195"/>
      <c r="Q518" s="195"/>
      <c r="R518" s="21" t="s">
        <v>486</v>
      </c>
      <c r="S518" s="21">
        <v>1</v>
      </c>
      <c r="T518" s="16" t="s">
        <v>619</v>
      </c>
      <c r="U518" s="16" t="s">
        <v>2030</v>
      </c>
      <c r="V518" s="16" t="s">
        <v>1257</v>
      </c>
      <c r="W518" s="16" t="s">
        <v>1241</v>
      </c>
      <c r="X518" s="11" t="s">
        <v>1841</v>
      </c>
      <c r="Y518" s="11" t="s">
        <v>291</v>
      </c>
      <c r="Z518" s="280">
        <f t="shared" si="132"/>
        <v>204.16666666666669</v>
      </c>
      <c r="AA518" s="12">
        <v>245</v>
      </c>
      <c r="AB518" s="145">
        <v>190</v>
      </c>
      <c r="AC518" s="145"/>
      <c r="AD518" s="127">
        <v>1</v>
      </c>
      <c r="AE518" s="152">
        <v>1</v>
      </c>
      <c r="AF518" s="156"/>
      <c r="AG518" s="159"/>
      <c r="AH518" s="137"/>
      <c r="AI518" s="136">
        <v>1</v>
      </c>
      <c r="AJ518" s="136"/>
      <c r="AK518" s="136">
        <v>1</v>
      </c>
      <c r="AL518" s="140"/>
      <c r="AM518" s="144"/>
      <c r="AN518" s="144"/>
      <c r="AO518" s="144"/>
      <c r="AP518" s="144"/>
      <c r="AQ518" s="2" t="str">
        <f t="shared" si="133"/>
        <v>http://www.aubertrain.com/shop/img-put/prod/113/5020-02-01.jpg</v>
      </c>
      <c r="AR518" s="2" t="str">
        <f t="shared" si="120"/>
        <v>,http://www.aubertrain.com/shop/img-put/prod/113/5020-02-02.jpg</v>
      </c>
      <c r="AS518" s="2" t="str">
        <f t="shared" si="121"/>
        <v>,http://www.aubertrain.com/shop/img-put/prod/113/5020-02-03.jpg</v>
      </c>
      <c r="AT518" s="2" t="str">
        <f t="shared" si="122"/>
        <v/>
      </c>
      <c r="AU518" s="2" t="str">
        <f t="shared" si="123"/>
        <v/>
      </c>
      <c r="AV518" s="2" t="str">
        <f t="shared" si="124"/>
        <v/>
      </c>
      <c r="AW518" s="183" t="str">
        <f t="shared" si="134"/>
        <v>http://www.aubertrain.com/shop/img-put/prod/113/5020-02-01.jpg,http://www.aubertrain.com/shop/img-put/prod/113/5020-02-02.jpg,http://www.aubertrain.com/shop/img-put/prod/113/5020-02-03.jpg</v>
      </c>
      <c r="AX518" s="183" t="str">
        <f t="shared" si="125"/>
        <v>PONTS à TRÉTEAUX MONTÉS,02</v>
      </c>
    </row>
    <row r="519" spans="1:50" ht="68" customHeight="1">
      <c r="A519" s="1">
        <v>518</v>
      </c>
      <c r="B519" s="21"/>
      <c r="C519" s="290">
        <v>113</v>
      </c>
      <c r="D519" s="282" t="s">
        <v>3510</v>
      </c>
      <c r="E519" s="283"/>
      <c r="F519" s="171" t="str">
        <f t="shared" si="126"/>
        <v>11302</v>
      </c>
      <c r="G519" s="171" t="str">
        <f t="shared" si="127"/>
        <v>PONTS à TRÉTEAUX MONTÉS</v>
      </c>
      <c r="H519" s="171" t="str">
        <f t="shared" si="128"/>
        <v>02</v>
      </c>
      <c r="I519" s="171" t="str">
        <f t="shared" si="129"/>
        <v/>
      </c>
      <c r="J519" s="171">
        <f t="shared" si="130"/>
        <v>112</v>
      </c>
      <c r="K519" s="31">
        <f t="shared" si="131"/>
        <v>0</v>
      </c>
      <c r="L519" s="192" t="s">
        <v>3499</v>
      </c>
      <c r="M519" s="192" t="s">
        <v>3510</v>
      </c>
      <c r="N519" s="192" t="s">
        <v>3500</v>
      </c>
      <c r="O519" s="88"/>
      <c r="P519" s="88"/>
      <c r="Q519" s="88"/>
      <c r="R519" s="44" t="s">
        <v>487</v>
      </c>
      <c r="S519" s="21">
        <v>1</v>
      </c>
      <c r="T519" s="16" t="s">
        <v>784</v>
      </c>
      <c r="U519" s="16" t="s">
        <v>2031</v>
      </c>
      <c r="V519" s="16" t="s">
        <v>1259</v>
      </c>
      <c r="W519" s="16" t="s">
        <v>1242</v>
      </c>
      <c r="X519" s="11" t="s">
        <v>281</v>
      </c>
      <c r="Y519" s="11" t="s">
        <v>293</v>
      </c>
      <c r="Z519" s="280">
        <f t="shared" si="132"/>
        <v>262.5</v>
      </c>
      <c r="AA519" s="12">
        <v>315</v>
      </c>
      <c r="AB519" s="145">
        <v>200</v>
      </c>
      <c r="AC519" s="145"/>
      <c r="AD519" s="127">
        <v>1</v>
      </c>
      <c r="AE519" s="152">
        <v>1</v>
      </c>
      <c r="AF519" s="156"/>
      <c r="AG519" s="159"/>
      <c r="AH519" s="137"/>
      <c r="AI519" s="136">
        <v>1</v>
      </c>
      <c r="AJ519" s="136"/>
      <c r="AK519" s="136">
        <v>1</v>
      </c>
      <c r="AL519" s="140"/>
      <c r="AM519" s="144"/>
      <c r="AN519" s="144"/>
      <c r="AO519" s="144"/>
      <c r="AP519" s="144"/>
      <c r="AQ519" s="2" t="str">
        <f t="shared" si="133"/>
        <v>http://www.aubertrain.com/shop/img-put/prod/113/5020-03-01.jpg</v>
      </c>
      <c r="AR519" s="2" t="str">
        <f t="shared" si="120"/>
        <v>,http://www.aubertrain.com/shop/img-put/prod/113/5020-03-02.jpg</v>
      </c>
      <c r="AS519" s="2" t="str">
        <f t="shared" si="121"/>
        <v>,http://www.aubertrain.com/shop/img-put/prod/113/5020-03-03.jpg</v>
      </c>
      <c r="AT519" s="2" t="str">
        <f t="shared" si="122"/>
        <v/>
      </c>
      <c r="AU519" s="2" t="str">
        <f t="shared" si="123"/>
        <v/>
      </c>
      <c r="AV519" s="2" t="str">
        <f t="shared" si="124"/>
        <v/>
      </c>
      <c r="AW519" s="183" t="str">
        <f t="shared" si="134"/>
        <v>http://www.aubertrain.com/shop/img-put/prod/113/5020-03-01.jpg,http://www.aubertrain.com/shop/img-put/prod/113/5020-03-02.jpg,http://www.aubertrain.com/shop/img-put/prod/113/5020-03-03.jpg</v>
      </c>
      <c r="AX519" s="183" t="str">
        <f t="shared" si="125"/>
        <v>PONTS à TRÉTEAUX MONTÉS,02</v>
      </c>
    </row>
    <row r="520" spans="1:50" ht="68" customHeight="1">
      <c r="A520" s="2">
        <v>519</v>
      </c>
      <c r="B520" s="21"/>
      <c r="C520" s="290">
        <v>113</v>
      </c>
      <c r="D520" s="282" t="s">
        <v>3510</v>
      </c>
      <c r="E520" s="283"/>
      <c r="F520" s="171" t="str">
        <f t="shared" si="126"/>
        <v>11302</v>
      </c>
      <c r="G520" s="171" t="str">
        <f t="shared" si="127"/>
        <v>PONTS à TRÉTEAUX MONTÉS</v>
      </c>
      <c r="H520" s="171" t="str">
        <f t="shared" si="128"/>
        <v>02</v>
      </c>
      <c r="I520" s="171" t="str">
        <f t="shared" si="129"/>
        <v/>
      </c>
      <c r="J520" s="171">
        <f t="shared" si="130"/>
        <v>112</v>
      </c>
      <c r="K520" s="31">
        <f t="shared" si="131"/>
        <v>0</v>
      </c>
      <c r="L520" s="192" t="s">
        <v>3499</v>
      </c>
      <c r="M520" s="192" t="s">
        <v>3510</v>
      </c>
      <c r="N520" s="192" t="s">
        <v>3500</v>
      </c>
      <c r="O520" s="88"/>
      <c r="P520" s="88"/>
      <c r="Q520" s="88"/>
      <c r="R520" s="44" t="s">
        <v>488</v>
      </c>
      <c r="S520" s="21">
        <v>1</v>
      </c>
      <c r="T520" s="16" t="s">
        <v>785</v>
      </c>
      <c r="U520" s="16" t="s">
        <v>274</v>
      </c>
      <c r="V520" s="16" t="s">
        <v>1260</v>
      </c>
      <c r="W520" s="16" t="s">
        <v>1243</v>
      </c>
      <c r="X520" s="11" t="s">
        <v>282</v>
      </c>
      <c r="Y520" s="11" t="s">
        <v>294</v>
      </c>
      <c r="Z520" s="280">
        <f t="shared" si="132"/>
        <v>237.5</v>
      </c>
      <c r="AA520" s="12">
        <v>285</v>
      </c>
      <c r="AB520" s="145">
        <v>150</v>
      </c>
      <c r="AC520" s="145"/>
      <c r="AD520" s="127">
        <v>1</v>
      </c>
      <c r="AE520" s="152">
        <v>1</v>
      </c>
      <c r="AF520" s="156"/>
      <c r="AG520" s="159"/>
      <c r="AH520" s="137"/>
      <c r="AI520" s="136">
        <v>1</v>
      </c>
      <c r="AJ520" s="136"/>
      <c r="AK520" s="136">
        <v>1</v>
      </c>
      <c r="AL520" s="140"/>
      <c r="AM520" s="144"/>
      <c r="AN520" s="144"/>
      <c r="AO520" s="144"/>
      <c r="AP520" s="144"/>
      <c r="AQ520" s="2" t="str">
        <f t="shared" si="133"/>
        <v>http://www.aubertrain.com/shop/img-put/prod/113/5020-04-01.jpg</v>
      </c>
      <c r="AR520" s="2" t="str">
        <f t="shared" si="120"/>
        <v>,http://www.aubertrain.com/shop/img-put/prod/113/5020-04-02.jpg</v>
      </c>
      <c r="AS520" s="2" t="str">
        <f t="shared" si="121"/>
        <v>,http://www.aubertrain.com/shop/img-put/prod/113/5020-04-03.jpg</v>
      </c>
      <c r="AT520" s="2" t="str">
        <f t="shared" si="122"/>
        <v/>
      </c>
      <c r="AU520" s="2" t="str">
        <f t="shared" si="123"/>
        <v/>
      </c>
      <c r="AV520" s="2" t="str">
        <f t="shared" si="124"/>
        <v/>
      </c>
      <c r="AW520" s="183" t="str">
        <f t="shared" si="134"/>
        <v>http://www.aubertrain.com/shop/img-put/prod/113/5020-04-01.jpg,http://www.aubertrain.com/shop/img-put/prod/113/5020-04-02.jpg,http://www.aubertrain.com/shop/img-put/prod/113/5020-04-03.jpg</v>
      </c>
      <c r="AX520" s="183" t="str">
        <f t="shared" si="125"/>
        <v>PONTS à TRÉTEAUX MONTÉS,02</v>
      </c>
    </row>
    <row r="521" spans="1:50" ht="68" customHeight="1">
      <c r="A521" s="1">
        <v>520</v>
      </c>
      <c r="B521" s="21"/>
      <c r="C521" s="290">
        <v>113</v>
      </c>
      <c r="D521" s="282" t="s">
        <v>3510</v>
      </c>
      <c r="E521" s="283"/>
      <c r="F521" s="171" t="str">
        <f t="shared" si="126"/>
        <v>11302</v>
      </c>
      <c r="G521" s="171" t="str">
        <f t="shared" si="127"/>
        <v>PONTS à TRÉTEAUX MONTÉS</v>
      </c>
      <c r="H521" s="171" t="str">
        <f t="shared" si="128"/>
        <v>02</v>
      </c>
      <c r="I521" s="171" t="str">
        <f t="shared" si="129"/>
        <v/>
      </c>
      <c r="J521" s="171">
        <f t="shared" si="130"/>
        <v>112</v>
      </c>
      <c r="K521" s="31">
        <f t="shared" si="131"/>
        <v>0</v>
      </c>
      <c r="L521" s="192" t="s">
        <v>3499</v>
      </c>
      <c r="M521" s="192" t="s">
        <v>3510</v>
      </c>
      <c r="N521" s="192" t="s">
        <v>3500</v>
      </c>
      <c r="O521" s="192" t="s">
        <v>3501</v>
      </c>
      <c r="P521" s="192" t="s">
        <v>3502</v>
      </c>
      <c r="Q521" s="88"/>
      <c r="R521" s="21" t="s">
        <v>489</v>
      </c>
      <c r="S521" s="21">
        <v>1</v>
      </c>
      <c r="T521" s="16" t="s">
        <v>786</v>
      </c>
      <c r="U521" s="16" t="s">
        <v>275</v>
      </c>
      <c r="V521" s="16" t="s">
        <v>1251</v>
      </c>
      <c r="W521" s="16" t="s">
        <v>1244</v>
      </c>
      <c r="X521" s="11" t="s">
        <v>283</v>
      </c>
      <c r="Y521" s="11" t="s">
        <v>295</v>
      </c>
      <c r="Z521" s="280">
        <f t="shared" si="132"/>
        <v>891.66666666666674</v>
      </c>
      <c r="AA521" s="12">
        <v>1070</v>
      </c>
      <c r="AB521" s="145">
        <v>580</v>
      </c>
      <c r="AC521" s="145"/>
      <c r="AD521" s="127">
        <v>1</v>
      </c>
      <c r="AE521" s="152">
        <v>1</v>
      </c>
      <c r="AF521" s="156"/>
      <c r="AG521" s="159"/>
      <c r="AH521" s="137"/>
      <c r="AI521" s="136">
        <v>1</v>
      </c>
      <c r="AJ521" s="136"/>
      <c r="AK521" s="136">
        <v>1</v>
      </c>
      <c r="AL521" s="140"/>
      <c r="AM521" s="144"/>
      <c r="AN521" s="144"/>
      <c r="AO521" s="144"/>
      <c r="AP521" s="144"/>
      <c r="AQ521" s="2" t="str">
        <f t="shared" si="133"/>
        <v>http://www.aubertrain.com/shop/img-put/prod/113/5020-05-01.jpg</v>
      </c>
      <c r="AR521" s="2" t="str">
        <f t="shared" si="120"/>
        <v>,http://www.aubertrain.com/shop/img-put/prod/113/5020-05-02.jpg</v>
      </c>
      <c r="AS521" s="2" t="str">
        <f t="shared" si="121"/>
        <v>,http://www.aubertrain.com/shop/img-put/prod/113/5020-05-03.jpg</v>
      </c>
      <c r="AT521" s="2" t="str">
        <f t="shared" si="122"/>
        <v>,http://www.aubertrain.com/shop/img-put/prod/113/5020-05-04.jpg</v>
      </c>
      <c r="AU521" s="2" t="str">
        <f t="shared" si="123"/>
        <v>,http://www.aubertrain.com/shop/img-put/prod/113/5020-05-05.jpg</v>
      </c>
      <c r="AV521" s="2" t="str">
        <f t="shared" si="124"/>
        <v/>
      </c>
      <c r="AW521" s="183" t="str">
        <f t="shared" si="134"/>
        <v>http://www.aubertrain.com/shop/img-put/prod/113/5020-05-01.jpg,http://www.aubertrain.com/shop/img-put/prod/113/5020-05-02.jpg,http://www.aubertrain.com/shop/img-put/prod/113/5020-05-03.jpg,http://www.aubertrain.com/shop/img-put/prod/113/5020-05-04.jpg,http://www.aubertrain.com/shop/img-put/prod/113/5020-05-05.jpg</v>
      </c>
      <c r="AX521" s="183" t="str">
        <f t="shared" si="125"/>
        <v>PONTS à TRÉTEAUX MONTÉS,02</v>
      </c>
    </row>
    <row r="522" spans="1:50" ht="68" customHeight="1">
      <c r="A522" s="2">
        <v>521</v>
      </c>
      <c r="B522" s="21"/>
      <c r="C522" s="290">
        <v>113</v>
      </c>
      <c r="D522" s="282" t="s">
        <v>3510</v>
      </c>
      <c r="E522" s="283"/>
      <c r="F522" s="171" t="str">
        <f t="shared" si="126"/>
        <v>11302</v>
      </c>
      <c r="G522" s="171" t="str">
        <f t="shared" si="127"/>
        <v>PONTS à TRÉTEAUX MONTÉS</v>
      </c>
      <c r="H522" s="171" t="str">
        <f t="shared" si="128"/>
        <v>02</v>
      </c>
      <c r="I522" s="171" t="str">
        <f t="shared" si="129"/>
        <v/>
      </c>
      <c r="J522" s="171">
        <f t="shared" si="130"/>
        <v>112</v>
      </c>
      <c r="K522" s="31">
        <f t="shared" si="131"/>
        <v>0</v>
      </c>
      <c r="L522" s="192" t="s">
        <v>3499</v>
      </c>
      <c r="M522" s="192" t="s">
        <v>3510</v>
      </c>
      <c r="N522" s="192" t="s">
        <v>3500</v>
      </c>
      <c r="O522" s="88"/>
      <c r="P522" s="88"/>
      <c r="Q522" s="88"/>
      <c r="R522" s="21" t="s">
        <v>490</v>
      </c>
      <c r="S522" s="21">
        <v>1</v>
      </c>
      <c r="T522" s="16" t="s">
        <v>787</v>
      </c>
      <c r="U522" s="16" t="s">
        <v>276</v>
      </c>
      <c r="V522" s="16" t="s">
        <v>1253</v>
      </c>
      <c r="W522" s="16" t="s">
        <v>1245</v>
      </c>
      <c r="X522" s="11" t="s">
        <v>284</v>
      </c>
      <c r="Y522" s="11" t="s">
        <v>296</v>
      </c>
      <c r="Z522" s="280">
        <f t="shared" si="132"/>
        <v>291.66666666666669</v>
      </c>
      <c r="AA522" s="12">
        <v>350</v>
      </c>
      <c r="AB522" s="145">
        <v>200</v>
      </c>
      <c r="AC522" s="145"/>
      <c r="AD522" s="127">
        <v>1</v>
      </c>
      <c r="AE522" s="152">
        <v>1</v>
      </c>
      <c r="AF522" s="156"/>
      <c r="AG522" s="159"/>
      <c r="AH522" s="137"/>
      <c r="AI522" s="136">
        <v>1</v>
      </c>
      <c r="AJ522" s="136"/>
      <c r="AK522" s="136">
        <v>1</v>
      </c>
      <c r="AL522" s="140"/>
      <c r="AM522" s="144"/>
      <c r="AN522" s="144"/>
      <c r="AO522" s="144"/>
      <c r="AP522" s="144"/>
      <c r="AQ522" s="2" t="str">
        <f t="shared" si="133"/>
        <v>http://www.aubertrain.com/shop/img-put/prod/113/5020-06-01.jpg</v>
      </c>
      <c r="AR522" s="2" t="str">
        <f t="shared" si="120"/>
        <v>,http://www.aubertrain.com/shop/img-put/prod/113/5020-06-02.jpg</v>
      </c>
      <c r="AS522" s="2" t="str">
        <f t="shared" si="121"/>
        <v>,http://www.aubertrain.com/shop/img-put/prod/113/5020-06-03.jpg</v>
      </c>
      <c r="AT522" s="2" t="str">
        <f t="shared" si="122"/>
        <v/>
      </c>
      <c r="AU522" s="2" t="str">
        <f t="shared" si="123"/>
        <v/>
      </c>
      <c r="AV522" s="2" t="str">
        <f t="shared" si="124"/>
        <v/>
      </c>
      <c r="AW522" s="183" t="str">
        <f t="shared" si="134"/>
        <v>http://www.aubertrain.com/shop/img-put/prod/113/5020-06-01.jpg,http://www.aubertrain.com/shop/img-put/prod/113/5020-06-02.jpg,http://www.aubertrain.com/shop/img-put/prod/113/5020-06-03.jpg</v>
      </c>
      <c r="AX522" s="183" t="str">
        <f t="shared" si="125"/>
        <v>PONTS à TRÉTEAUX MONTÉS,02</v>
      </c>
    </row>
    <row r="523" spans="1:50" ht="68" customHeight="1">
      <c r="A523" s="1">
        <v>522</v>
      </c>
      <c r="B523" s="21"/>
      <c r="C523" s="290">
        <v>113</v>
      </c>
      <c r="D523" s="282" t="s">
        <v>3510</v>
      </c>
      <c r="E523" s="283"/>
      <c r="F523" s="171" t="str">
        <f t="shared" si="126"/>
        <v>11302</v>
      </c>
      <c r="G523" s="171" t="str">
        <f t="shared" si="127"/>
        <v>PONTS à TRÉTEAUX MONTÉS</v>
      </c>
      <c r="H523" s="171" t="str">
        <f t="shared" si="128"/>
        <v>02</v>
      </c>
      <c r="I523" s="171" t="str">
        <f t="shared" si="129"/>
        <v/>
      </c>
      <c r="J523" s="171">
        <f t="shared" si="130"/>
        <v>112</v>
      </c>
      <c r="K523" s="31">
        <f t="shared" si="131"/>
        <v>0</v>
      </c>
      <c r="L523" s="192" t="s">
        <v>3499</v>
      </c>
      <c r="M523" s="192" t="s">
        <v>3510</v>
      </c>
      <c r="N523" s="192" t="s">
        <v>3500</v>
      </c>
      <c r="O523" s="88"/>
      <c r="P523" s="88"/>
      <c r="Q523" s="88"/>
      <c r="R523" s="44" t="s">
        <v>491</v>
      </c>
      <c r="S523" s="21">
        <v>1</v>
      </c>
      <c r="T523" s="16" t="s">
        <v>620</v>
      </c>
      <c r="U523" s="16" t="s">
        <v>277</v>
      </c>
      <c r="V523" s="16" t="s">
        <v>1252</v>
      </c>
      <c r="W523" s="16" t="s">
        <v>1246</v>
      </c>
      <c r="X523" s="11" t="s">
        <v>285</v>
      </c>
      <c r="Y523" s="11" t="s">
        <v>1976</v>
      </c>
      <c r="Z523" s="280">
        <f t="shared" si="132"/>
        <v>887.5</v>
      </c>
      <c r="AA523" s="12">
        <v>1065</v>
      </c>
      <c r="AB523" s="145">
        <v>700</v>
      </c>
      <c r="AC523" s="145"/>
      <c r="AD523" s="127">
        <v>1</v>
      </c>
      <c r="AE523" s="152">
        <v>1</v>
      </c>
      <c r="AF523" s="156"/>
      <c r="AG523" s="159"/>
      <c r="AH523" s="137"/>
      <c r="AI523" s="136">
        <v>1</v>
      </c>
      <c r="AJ523" s="136"/>
      <c r="AK523" s="136">
        <v>1</v>
      </c>
      <c r="AL523" s="140"/>
      <c r="AM523" s="144"/>
      <c r="AN523" s="144"/>
      <c r="AO523" s="144"/>
      <c r="AP523" s="144"/>
      <c r="AQ523" s="2" t="str">
        <f t="shared" si="133"/>
        <v>http://www.aubertrain.com/shop/img-put/prod/113/5020-07-01.jpg</v>
      </c>
      <c r="AR523" s="2" t="str">
        <f t="shared" si="120"/>
        <v>,http://www.aubertrain.com/shop/img-put/prod/113/5020-07-02.jpg</v>
      </c>
      <c r="AS523" s="2" t="str">
        <f t="shared" si="121"/>
        <v>,http://www.aubertrain.com/shop/img-put/prod/113/5020-07-03.jpg</v>
      </c>
      <c r="AT523" s="2" t="str">
        <f t="shared" si="122"/>
        <v/>
      </c>
      <c r="AU523" s="2" t="str">
        <f t="shared" si="123"/>
        <v/>
      </c>
      <c r="AV523" s="2" t="str">
        <f t="shared" si="124"/>
        <v/>
      </c>
      <c r="AW523" s="183" t="str">
        <f t="shared" si="134"/>
        <v>http://www.aubertrain.com/shop/img-put/prod/113/5020-07-01.jpg,http://www.aubertrain.com/shop/img-put/prod/113/5020-07-02.jpg,http://www.aubertrain.com/shop/img-put/prod/113/5020-07-03.jpg</v>
      </c>
      <c r="AX523" s="183" t="str">
        <f t="shared" si="125"/>
        <v>PONTS à TRÉTEAUX MONTÉS,02</v>
      </c>
    </row>
    <row r="524" spans="1:50" ht="68" customHeight="1">
      <c r="A524" s="2">
        <v>523</v>
      </c>
      <c r="B524" s="21"/>
      <c r="C524" s="290">
        <v>113</v>
      </c>
      <c r="D524" s="282" t="s">
        <v>3510</v>
      </c>
      <c r="E524" s="283"/>
      <c r="F524" s="171" t="str">
        <f t="shared" si="126"/>
        <v>11302</v>
      </c>
      <c r="G524" s="171" t="str">
        <f t="shared" si="127"/>
        <v>PONTS à TRÉTEAUX MONTÉS</v>
      </c>
      <c r="H524" s="171" t="str">
        <f t="shared" si="128"/>
        <v>02</v>
      </c>
      <c r="I524" s="171" t="str">
        <f t="shared" si="129"/>
        <v/>
      </c>
      <c r="J524" s="171">
        <f t="shared" si="130"/>
        <v>112</v>
      </c>
      <c r="K524" s="31">
        <f t="shared" si="131"/>
        <v>0</v>
      </c>
      <c r="L524" s="192" t="s">
        <v>3499</v>
      </c>
      <c r="M524" s="192" t="s">
        <v>3510</v>
      </c>
      <c r="N524" s="192" t="s">
        <v>3500</v>
      </c>
      <c r="O524" s="88"/>
      <c r="P524" s="88"/>
      <c r="Q524" s="88"/>
      <c r="R524" s="21" t="s">
        <v>492</v>
      </c>
      <c r="S524" s="21">
        <v>1</v>
      </c>
      <c r="T524" s="16" t="s">
        <v>623</v>
      </c>
      <c r="U524" s="16" t="s">
        <v>278</v>
      </c>
      <c r="V524" s="16" t="s">
        <v>1254</v>
      </c>
      <c r="W524" s="16" t="s">
        <v>1247</v>
      </c>
      <c r="X524" s="11" t="s">
        <v>287</v>
      </c>
      <c r="Y524" s="11" t="s">
        <v>298</v>
      </c>
      <c r="Z524" s="280">
        <f t="shared" si="132"/>
        <v>162.5</v>
      </c>
      <c r="AA524" s="12">
        <v>195</v>
      </c>
      <c r="AB524" s="145">
        <v>90</v>
      </c>
      <c r="AC524" s="145"/>
      <c r="AD524" s="127">
        <v>1</v>
      </c>
      <c r="AE524" s="152">
        <v>1</v>
      </c>
      <c r="AF524" s="156"/>
      <c r="AG524" s="159"/>
      <c r="AH524" s="137"/>
      <c r="AI524" s="136">
        <v>1</v>
      </c>
      <c r="AJ524" s="136"/>
      <c r="AK524" s="136">
        <v>1</v>
      </c>
      <c r="AL524" s="140"/>
      <c r="AM524" s="144"/>
      <c r="AN524" s="144"/>
      <c r="AO524" s="144"/>
      <c r="AP524" s="144"/>
      <c r="AQ524" s="2" t="str">
        <f t="shared" si="133"/>
        <v>http://www.aubertrain.com/shop/img-put/prod/113/5020-08-01.jpg</v>
      </c>
      <c r="AR524" s="2" t="str">
        <f t="shared" si="120"/>
        <v>,http://www.aubertrain.com/shop/img-put/prod/113/5020-08-02.jpg</v>
      </c>
      <c r="AS524" s="2" t="str">
        <f t="shared" si="121"/>
        <v>,http://www.aubertrain.com/shop/img-put/prod/113/5020-08-03.jpg</v>
      </c>
      <c r="AT524" s="2" t="str">
        <f t="shared" si="122"/>
        <v/>
      </c>
      <c r="AU524" s="2" t="str">
        <f t="shared" si="123"/>
        <v/>
      </c>
      <c r="AV524" s="2" t="str">
        <f t="shared" si="124"/>
        <v/>
      </c>
      <c r="AW524" s="183" t="str">
        <f t="shared" si="134"/>
        <v>http://www.aubertrain.com/shop/img-put/prod/113/5020-08-01.jpg,http://www.aubertrain.com/shop/img-put/prod/113/5020-08-02.jpg,http://www.aubertrain.com/shop/img-put/prod/113/5020-08-03.jpg</v>
      </c>
      <c r="AX524" s="183" t="str">
        <f t="shared" si="125"/>
        <v>PONTS à TRÉTEAUX MONTÉS,02</v>
      </c>
    </row>
    <row r="525" spans="1:50" ht="68" customHeight="1">
      <c r="A525" s="1">
        <v>524</v>
      </c>
      <c r="B525" s="21"/>
      <c r="C525" s="290">
        <v>113</v>
      </c>
      <c r="D525" s="282" t="s">
        <v>3510</v>
      </c>
      <c r="E525" s="283"/>
      <c r="F525" s="171" t="str">
        <f t="shared" si="126"/>
        <v>11302</v>
      </c>
      <c r="G525" s="171" t="str">
        <f t="shared" si="127"/>
        <v>PONTS à TRÉTEAUX MONTÉS</v>
      </c>
      <c r="H525" s="171" t="str">
        <f t="shared" si="128"/>
        <v>02</v>
      </c>
      <c r="I525" s="171" t="str">
        <f t="shared" si="129"/>
        <v/>
      </c>
      <c r="J525" s="171">
        <f t="shared" si="130"/>
        <v>112</v>
      </c>
      <c r="K525" s="31">
        <f t="shared" si="131"/>
        <v>0</v>
      </c>
      <c r="L525" s="192" t="s">
        <v>3499</v>
      </c>
      <c r="M525" s="192" t="s">
        <v>3510</v>
      </c>
      <c r="N525" s="192" t="s">
        <v>3500</v>
      </c>
      <c r="O525" s="88"/>
      <c r="P525" s="88"/>
      <c r="Q525" s="88"/>
      <c r="R525" s="44" t="s">
        <v>493</v>
      </c>
      <c r="S525" s="21">
        <v>1</v>
      </c>
      <c r="T525" s="16" t="s">
        <v>622</v>
      </c>
      <c r="U525" s="16" t="s">
        <v>279</v>
      </c>
      <c r="V525" s="16" t="s">
        <v>1255</v>
      </c>
      <c r="W525" s="16" t="s">
        <v>1248</v>
      </c>
      <c r="X525" s="11" t="s">
        <v>288</v>
      </c>
      <c r="Y525" s="11" t="s">
        <v>299</v>
      </c>
      <c r="Z525" s="280">
        <f t="shared" si="132"/>
        <v>379.16666666666669</v>
      </c>
      <c r="AA525" s="12">
        <v>455</v>
      </c>
      <c r="AB525" s="145">
        <v>255</v>
      </c>
      <c r="AC525" s="145"/>
      <c r="AD525" s="127">
        <v>1</v>
      </c>
      <c r="AE525" s="152">
        <v>1</v>
      </c>
      <c r="AF525" s="156"/>
      <c r="AG525" s="159"/>
      <c r="AH525" s="137"/>
      <c r="AI525" s="136">
        <v>1</v>
      </c>
      <c r="AJ525" s="136"/>
      <c r="AK525" s="136">
        <v>1</v>
      </c>
      <c r="AL525" s="140"/>
      <c r="AM525" s="144"/>
      <c r="AN525" s="144"/>
      <c r="AO525" s="144"/>
      <c r="AP525" s="144"/>
      <c r="AQ525" s="2" t="str">
        <f t="shared" si="133"/>
        <v>http://www.aubertrain.com/shop/img-put/prod/113/5020-09-01.jpg</v>
      </c>
      <c r="AR525" s="2" t="str">
        <f t="shared" si="120"/>
        <v>,http://www.aubertrain.com/shop/img-put/prod/113/5020-09-02.jpg</v>
      </c>
      <c r="AS525" s="2" t="str">
        <f t="shared" si="121"/>
        <v>,http://www.aubertrain.com/shop/img-put/prod/113/5020-09-03.jpg</v>
      </c>
      <c r="AT525" s="2" t="str">
        <f t="shared" si="122"/>
        <v/>
      </c>
      <c r="AU525" s="2" t="str">
        <f t="shared" si="123"/>
        <v/>
      </c>
      <c r="AV525" s="2" t="str">
        <f t="shared" si="124"/>
        <v/>
      </c>
      <c r="AW525" s="183" t="str">
        <f t="shared" si="134"/>
        <v>http://www.aubertrain.com/shop/img-put/prod/113/5020-09-01.jpg,http://www.aubertrain.com/shop/img-put/prod/113/5020-09-02.jpg,http://www.aubertrain.com/shop/img-put/prod/113/5020-09-03.jpg</v>
      </c>
      <c r="AX525" s="183" t="str">
        <f t="shared" si="125"/>
        <v>PONTS à TRÉTEAUX MONTÉS,02</v>
      </c>
    </row>
    <row r="526" spans="1:50" ht="68" customHeight="1">
      <c r="A526" s="2">
        <v>525</v>
      </c>
      <c r="B526" s="21"/>
      <c r="C526" s="283">
        <v>113</v>
      </c>
      <c r="D526" s="282" t="s">
        <v>3510</v>
      </c>
      <c r="E526" s="283"/>
      <c r="F526" s="171" t="str">
        <f t="shared" si="126"/>
        <v>11302</v>
      </c>
      <c r="G526" s="171" t="str">
        <f t="shared" si="127"/>
        <v>PONTS à TRÉTEAUX MONTÉS</v>
      </c>
      <c r="H526" s="171" t="str">
        <f t="shared" si="128"/>
        <v>02</v>
      </c>
      <c r="I526" s="171" t="str">
        <f t="shared" si="129"/>
        <v/>
      </c>
      <c r="J526" s="171">
        <f t="shared" si="130"/>
        <v>112</v>
      </c>
      <c r="K526" s="31">
        <f t="shared" si="131"/>
        <v>0</v>
      </c>
      <c r="L526" s="192" t="s">
        <v>3499</v>
      </c>
      <c r="M526" s="192" t="s">
        <v>3510</v>
      </c>
      <c r="N526" s="192" t="s">
        <v>3500</v>
      </c>
      <c r="O526" s="88"/>
      <c r="P526" s="88"/>
      <c r="Q526" s="88"/>
      <c r="R526" s="21" t="s">
        <v>494</v>
      </c>
      <c r="S526" s="21">
        <v>1</v>
      </c>
      <c r="T526" s="16" t="s">
        <v>621</v>
      </c>
      <c r="U526" s="16" t="s">
        <v>280</v>
      </c>
      <c r="V526" s="16" t="s">
        <v>1256</v>
      </c>
      <c r="W526" s="16" t="s">
        <v>1249</v>
      </c>
      <c r="X526" s="11" t="s">
        <v>289</v>
      </c>
      <c r="Y526" s="11" t="s">
        <v>297</v>
      </c>
      <c r="Z526" s="280">
        <f t="shared" si="132"/>
        <v>250</v>
      </c>
      <c r="AA526" s="12">
        <v>300</v>
      </c>
      <c r="AB526" s="145">
        <v>180</v>
      </c>
      <c r="AC526" s="145"/>
      <c r="AD526" s="127">
        <v>1</v>
      </c>
      <c r="AE526" s="152">
        <v>1</v>
      </c>
      <c r="AF526" s="156"/>
      <c r="AG526" s="159"/>
      <c r="AH526" s="137"/>
      <c r="AI526" s="136">
        <v>1</v>
      </c>
      <c r="AJ526" s="136"/>
      <c r="AK526" s="136">
        <v>1</v>
      </c>
      <c r="AL526" s="140"/>
      <c r="AM526" s="144"/>
      <c r="AN526" s="144"/>
      <c r="AO526" s="144"/>
      <c r="AP526" s="144"/>
      <c r="AQ526" s="2" t="str">
        <f t="shared" si="133"/>
        <v>http://www.aubertrain.com/shop/img-put/prod/113/5020-10-01.jpg</v>
      </c>
      <c r="AR526" s="2" t="str">
        <f t="shared" si="120"/>
        <v>,http://www.aubertrain.com/shop/img-put/prod/113/5020-10-02.jpg</v>
      </c>
      <c r="AS526" s="2" t="str">
        <f t="shared" si="121"/>
        <v>,http://www.aubertrain.com/shop/img-put/prod/113/5020-10-03.jpg</v>
      </c>
      <c r="AT526" s="2" t="str">
        <f t="shared" si="122"/>
        <v/>
      </c>
      <c r="AU526" s="2" t="str">
        <f t="shared" si="123"/>
        <v/>
      </c>
      <c r="AV526" s="2" t="str">
        <f t="shared" si="124"/>
        <v/>
      </c>
      <c r="AW526" s="183" t="str">
        <f t="shared" si="134"/>
        <v>http://www.aubertrain.com/shop/img-put/prod/113/5020-10-01.jpg,http://www.aubertrain.com/shop/img-put/prod/113/5020-10-02.jpg,http://www.aubertrain.com/shop/img-put/prod/113/5020-10-03.jpg</v>
      </c>
      <c r="AX526" s="183" t="str">
        <f t="shared" si="125"/>
        <v>PONTS à TRÉTEAUX MONTÉS,02</v>
      </c>
    </row>
    <row r="527" spans="1:50" ht="68" customHeight="1">
      <c r="B527" s="30"/>
      <c r="C527" s="297"/>
      <c r="D527" s="297"/>
      <c r="E527" s="297"/>
      <c r="L527" s="30"/>
      <c r="M527" s="30"/>
      <c r="N527" s="30"/>
      <c r="O527" s="30"/>
      <c r="P527" s="30"/>
      <c r="Q527" s="30"/>
    </row>
    <row r="528" spans="1:50" ht="68" customHeight="1">
      <c r="B528" s="30"/>
      <c r="C528" s="297"/>
      <c r="D528" s="297"/>
      <c r="E528" s="297"/>
      <c r="L528" s="30"/>
      <c r="M528" s="30"/>
      <c r="N528" s="30"/>
      <c r="O528" s="30"/>
      <c r="P528" s="30"/>
      <c r="Q528" s="30"/>
    </row>
    <row r="529" spans="2:17" ht="68" customHeight="1">
      <c r="B529" s="30"/>
      <c r="C529" s="297"/>
      <c r="D529" s="297"/>
      <c r="E529" s="297"/>
      <c r="L529" s="30"/>
      <c r="M529" s="30"/>
      <c r="N529" s="30"/>
      <c r="O529" s="30"/>
      <c r="P529" s="30"/>
      <c r="Q529" s="30"/>
    </row>
    <row r="530" spans="2:17" ht="68" customHeight="1">
      <c r="B530" s="30"/>
      <c r="C530" s="297"/>
      <c r="D530" s="297"/>
      <c r="E530" s="297"/>
      <c r="L530" s="30"/>
      <c r="M530" s="30"/>
      <c r="N530" s="30"/>
      <c r="O530" s="30"/>
      <c r="P530" s="30"/>
      <c r="Q530" s="30"/>
    </row>
    <row r="531" spans="2:17" ht="68" customHeight="1">
      <c r="B531" s="30"/>
      <c r="C531" s="297"/>
      <c r="D531" s="297"/>
      <c r="E531" s="297"/>
      <c r="L531" s="30"/>
      <c r="M531" s="30"/>
      <c r="N531" s="30"/>
      <c r="O531" s="30"/>
      <c r="P531" s="30"/>
      <c r="Q531" s="30"/>
    </row>
    <row r="532" spans="2:17" ht="68" customHeight="1">
      <c r="B532" s="30"/>
      <c r="C532" s="297"/>
      <c r="D532" s="297"/>
      <c r="E532" s="297"/>
      <c r="L532" s="30"/>
      <c r="M532" s="30"/>
      <c r="N532" s="30"/>
      <c r="O532" s="30"/>
      <c r="P532" s="30"/>
      <c r="Q532" s="30"/>
    </row>
    <row r="533" spans="2:17" ht="68" customHeight="1">
      <c r="B533" s="30"/>
      <c r="C533" s="297"/>
      <c r="D533" s="297"/>
      <c r="E533" s="297"/>
      <c r="L533" s="30"/>
      <c r="M533" s="30"/>
      <c r="N533" s="30"/>
      <c r="O533" s="30"/>
      <c r="P533" s="30"/>
      <c r="Q533" s="30"/>
    </row>
    <row r="534" spans="2:17" ht="68" customHeight="1">
      <c r="B534" s="30"/>
      <c r="C534" s="297"/>
      <c r="D534" s="297"/>
      <c r="E534" s="297"/>
      <c r="L534" s="30"/>
      <c r="M534" s="30"/>
      <c r="N534" s="30"/>
      <c r="O534" s="30"/>
      <c r="P534" s="30"/>
      <c r="Q534" s="30"/>
    </row>
    <row r="535" spans="2:17" ht="68" customHeight="1">
      <c r="B535" s="30"/>
      <c r="C535" s="297"/>
      <c r="D535" s="297"/>
      <c r="E535" s="297"/>
      <c r="L535" s="30"/>
      <c r="M535" s="30"/>
      <c r="N535" s="30"/>
      <c r="O535" s="30"/>
      <c r="P535" s="30"/>
      <c r="Q535" s="30"/>
    </row>
    <row r="536" spans="2:17" ht="68" customHeight="1">
      <c r="B536" s="30"/>
      <c r="C536" s="297"/>
      <c r="D536" s="297"/>
      <c r="E536" s="297"/>
      <c r="L536" s="30"/>
      <c r="M536" s="30"/>
      <c r="N536" s="30"/>
      <c r="O536" s="30"/>
      <c r="P536" s="30"/>
      <c r="Q536" s="30"/>
    </row>
    <row r="537" spans="2:17" ht="68" customHeight="1">
      <c r="B537" s="30"/>
      <c r="C537" s="297"/>
      <c r="D537" s="297"/>
      <c r="E537" s="297"/>
      <c r="L537" s="30"/>
      <c r="M537" s="30"/>
      <c r="N537" s="30"/>
      <c r="O537" s="30"/>
      <c r="P537" s="30"/>
      <c r="Q537" s="30"/>
    </row>
    <row r="538" spans="2:17" ht="68" customHeight="1">
      <c r="B538" s="30"/>
      <c r="C538" s="297"/>
      <c r="D538" s="297"/>
      <c r="E538" s="297"/>
      <c r="L538" s="30"/>
      <c r="M538" s="30"/>
      <c r="N538" s="30"/>
      <c r="O538" s="30"/>
      <c r="P538" s="30"/>
      <c r="Q538" s="30"/>
    </row>
    <row r="539" spans="2:17" ht="68" customHeight="1">
      <c r="B539" s="30"/>
      <c r="C539" s="297"/>
      <c r="D539" s="297"/>
      <c r="E539" s="297"/>
      <c r="L539" s="30"/>
      <c r="M539" s="30"/>
      <c r="N539" s="30"/>
      <c r="O539" s="30"/>
      <c r="P539" s="30"/>
      <c r="Q539" s="30"/>
    </row>
    <row r="540" spans="2:17" ht="68" customHeight="1">
      <c r="B540" s="30"/>
      <c r="C540" s="297"/>
      <c r="D540" s="297"/>
      <c r="E540" s="297"/>
      <c r="L540" s="30"/>
      <c r="M540" s="30"/>
      <c r="N540" s="30"/>
      <c r="O540" s="30"/>
      <c r="P540" s="30"/>
      <c r="Q540" s="30"/>
    </row>
    <row r="541" spans="2:17" ht="68" customHeight="1">
      <c r="B541" s="30"/>
      <c r="C541" s="297"/>
      <c r="D541" s="297"/>
      <c r="E541" s="297"/>
      <c r="L541" s="30"/>
      <c r="M541" s="30"/>
      <c r="N541" s="30"/>
      <c r="O541" s="30"/>
      <c r="P541" s="30"/>
      <c r="Q541" s="30"/>
    </row>
    <row r="542" spans="2:17" ht="68" customHeight="1">
      <c r="B542" s="30"/>
      <c r="C542" s="297"/>
      <c r="D542" s="297"/>
      <c r="E542" s="297"/>
      <c r="L542" s="30"/>
      <c r="M542" s="30"/>
      <c r="N542" s="30"/>
      <c r="O542" s="30"/>
      <c r="P542" s="30"/>
      <c r="Q542" s="30"/>
    </row>
    <row r="543" spans="2:17" ht="68" customHeight="1">
      <c r="B543" s="30"/>
      <c r="C543" s="297"/>
      <c r="D543" s="297"/>
      <c r="E543" s="297"/>
      <c r="L543" s="30"/>
      <c r="M543" s="30"/>
      <c r="N543" s="30"/>
      <c r="O543" s="30"/>
      <c r="P543" s="30"/>
      <c r="Q543" s="30"/>
    </row>
    <row r="544" spans="2:17" ht="68" customHeight="1">
      <c r="B544" s="30"/>
      <c r="C544" s="297"/>
      <c r="D544" s="297"/>
      <c r="E544" s="297"/>
      <c r="L544" s="30"/>
      <c r="M544" s="30"/>
      <c r="N544" s="30"/>
      <c r="O544" s="30"/>
      <c r="P544" s="30"/>
      <c r="Q544" s="30"/>
    </row>
    <row r="545" spans="2:17" ht="68" customHeight="1">
      <c r="B545" s="30"/>
      <c r="C545" s="297"/>
      <c r="D545" s="297"/>
      <c r="E545" s="297"/>
      <c r="L545" s="30"/>
      <c r="M545" s="30"/>
      <c r="N545" s="30"/>
      <c r="O545" s="30"/>
      <c r="P545" s="30"/>
      <c r="Q545" s="30"/>
    </row>
    <row r="546" spans="2:17" ht="68" customHeight="1">
      <c r="B546" s="30"/>
      <c r="C546" s="297"/>
      <c r="D546" s="297"/>
      <c r="E546" s="297"/>
      <c r="L546" s="30"/>
      <c r="M546" s="30"/>
      <c r="N546" s="30"/>
      <c r="O546" s="30"/>
      <c r="P546" s="30"/>
      <c r="Q546" s="30"/>
    </row>
    <row r="547" spans="2:17" ht="68" customHeight="1">
      <c r="B547" s="30"/>
      <c r="C547" s="297"/>
      <c r="D547" s="297"/>
      <c r="E547" s="297"/>
      <c r="L547" s="30"/>
      <c r="M547" s="30"/>
      <c r="N547" s="30"/>
      <c r="O547" s="30"/>
      <c r="P547" s="30"/>
      <c r="Q547" s="30"/>
    </row>
    <row r="548" spans="2:17" ht="68" customHeight="1">
      <c r="B548" s="30"/>
      <c r="C548" s="297"/>
      <c r="D548" s="297"/>
      <c r="E548" s="297"/>
      <c r="L548" s="30"/>
      <c r="M548" s="30"/>
      <c r="N548" s="30"/>
      <c r="O548" s="30"/>
      <c r="P548" s="30"/>
      <c r="Q548" s="30"/>
    </row>
    <row r="549" spans="2:17" ht="68" customHeight="1">
      <c r="B549" s="30"/>
      <c r="C549" s="297"/>
      <c r="D549" s="297"/>
      <c r="E549" s="297"/>
      <c r="L549" s="30"/>
      <c r="M549" s="30"/>
      <c r="N549" s="30"/>
      <c r="O549" s="30"/>
      <c r="P549" s="30"/>
      <c r="Q549" s="30"/>
    </row>
    <row r="550" spans="2:17" ht="68" customHeight="1">
      <c r="B550" s="30"/>
      <c r="C550" s="297"/>
      <c r="D550" s="297"/>
      <c r="E550" s="297"/>
      <c r="L550" s="30"/>
      <c r="M550" s="30"/>
      <c r="N550" s="30"/>
      <c r="O550" s="30"/>
      <c r="P550" s="30"/>
      <c r="Q550" s="30"/>
    </row>
    <row r="551" spans="2:17" ht="68" customHeight="1">
      <c r="B551" s="30"/>
      <c r="C551" s="297"/>
      <c r="D551" s="297"/>
      <c r="E551" s="297"/>
      <c r="L551" s="30"/>
      <c r="M551" s="30"/>
      <c r="N551" s="30"/>
      <c r="O551" s="30"/>
      <c r="P551" s="30"/>
      <c r="Q551" s="30"/>
    </row>
    <row r="552" spans="2:17" ht="68" customHeight="1">
      <c r="B552" s="30"/>
      <c r="C552" s="297"/>
      <c r="D552" s="297"/>
      <c r="E552" s="297"/>
      <c r="L552" s="30"/>
      <c r="M552" s="30"/>
      <c r="N552" s="30"/>
      <c r="O552" s="30"/>
      <c r="P552" s="30"/>
      <c r="Q552" s="30"/>
    </row>
    <row r="553" spans="2:17" ht="68" customHeight="1">
      <c r="B553" s="30"/>
      <c r="C553" s="297"/>
      <c r="D553" s="297"/>
      <c r="E553" s="297"/>
      <c r="L553" s="30"/>
      <c r="M553" s="30"/>
      <c r="N553" s="30"/>
      <c r="O553" s="30"/>
      <c r="P553" s="30"/>
      <c r="Q553" s="30"/>
    </row>
    <row r="554" spans="2:17" ht="68" customHeight="1">
      <c r="B554" s="30"/>
      <c r="C554" s="297"/>
      <c r="D554" s="297"/>
      <c r="E554" s="297"/>
      <c r="L554" s="30"/>
      <c r="M554" s="30"/>
      <c r="N554" s="30"/>
      <c r="O554" s="30"/>
      <c r="P554" s="30"/>
      <c r="Q554" s="30"/>
    </row>
    <row r="555" spans="2:17" ht="68" customHeight="1">
      <c r="B555" s="30"/>
      <c r="C555" s="297"/>
      <c r="D555" s="297"/>
      <c r="E555" s="297"/>
      <c r="L555" s="30"/>
      <c r="M555" s="30"/>
      <c r="N555" s="30"/>
      <c r="O555" s="30"/>
      <c r="P555" s="30"/>
      <c r="Q555" s="30"/>
    </row>
    <row r="556" spans="2:17" ht="68" customHeight="1">
      <c r="B556" s="30"/>
      <c r="C556" s="297"/>
      <c r="D556" s="297"/>
      <c r="E556" s="297"/>
      <c r="L556" s="30"/>
      <c r="M556" s="30"/>
      <c r="N556" s="30"/>
      <c r="O556" s="30"/>
      <c r="P556" s="30"/>
      <c r="Q556" s="30"/>
    </row>
    <row r="557" spans="2:17" ht="68" customHeight="1">
      <c r="B557" s="30"/>
      <c r="C557" s="297"/>
      <c r="D557" s="297"/>
      <c r="E557" s="297"/>
      <c r="L557" s="30"/>
      <c r="M557" s="30"/>
      <c r="N557" s="30"/>
      <c r="O557" s="30"/>
      <c r="P557" s="30"/>
      <c r="Q557" s="30"/>
    </row>
    <row r="558" spans="2:17" ht="68" customHeight="1">
      <c r="B558" s="30"/>
      <c r="C558" s="297"/>
      <c r="D558" s="297"/>
      <c r="E558" s="297"/>
      <c r="L558" s="30"/>
      <c r="M558" s="30"/>
      <c r="N558" s="30"/>
      <c r="O558" s="30"/>
      <c r="P558" s="30"/>
      <c r="Q558" s="30"/>
    </row>
    <row r="559" spans="2:17" ht="68" customHeight="1">
      <c r="B559" s="30"/>
      <c r="C559" s="297"/>
      <c r="D559" s="297"/>
      <c r="E559" s="297"/>
      <c r="L559" s="30"/>
      <c r="M559" s="30"/>
      <c r="N559" s="30"/>
      <c r="O559" s="30"/>
      <c r="P559" s="30"/>
      <c r="Q559" s="30"/>
    </row>
    <row r="560" spans="2:17" ht="68" customHeight="1">
      <c r="B560" s="30"/>
      <c r="C560" s="297"/>
      <c r="D560" s="297"/>
      <c r="E560" s="297"/>
      <c r="L560" s="30"/>
      <c r="M560" s="30"/>
      <c r="N560" s="30"/>
      <c r="O560" s="30"/>
      <c r="P560" s="30"/>
      <c r="Q560" s="30"/>
    </row>
    <row r="561" spans="2:17" ht="68" customHeight="1">
      <c r="B561" s="30"/>
      <c r="C561" s="297"/>
      <c r="D561" s="297"/>
      <c r="E561" s="297"/>
      <c r="L561" s="30"/>
      <c r="M561" s="30"/>
      <c r="N561" s="30"/>
      <c r="O561" s="30"/>
      <c r="P561" s="30"/>
      <c r="Q561" s="30"/>
    </row>
    <row r="562" spans="2:17" ht="68" customHeight="1">
      <c r="B562" s="30"/>
      <c r="C562" s="297"/>
      <c r="D562" s="297"/>
      <c r="E562" s="297"/>
      <c r="L562" s="30"/>
      <c r="M562" s="30"/>
      <c r="N562" s="30"/>
      <c r="O562" s="30"/>
      <c r="P562" s="30"/>
      <c r="Q562" s="30"/>
    </row>
    <row r="563" spans="2:17" ht="68" customHeight="1">
      <c r="B563" s="30"/>
      <c r="C563" s="297"/>
      <c r="D563" s="297"/>
      <c r="E563" s="297"/>
      <c r="L563" s="30"/>
      <c r="M563" s="30"/>
      <c r="N563" s="30"/>
      <c r="O563" s="30"/>
      <c r="P563" s="30"/>
      <c r="Q563" s="30"/>
    </row>
    <row r="564" spans="2:17" ht="68" customHeight="1">
      <c r="B564" s="30"/>
      <c r="C564" s="297"/>
      <c r="D564" s="297"/>
      <c r="E564" s="297"/>
      <c r="L564" s="30"/>
      <c r="M564" s="30"/>
      <c r="N564" s="30"/>
      <c r="O564" s="30"/>
      <c r="P564" s="30"/>
      <c r="Q564" s="30"/>
    </row>
    <row r="565" spans="2:17" ht="68" customHeight="1">
      <c r="B565" s="30"/>
      <c r="C565" s="297"/>
      <c r="D565" s="297"/>
      <c r="E565" s="297"/>
      <c r="L565" s="30"/>
      <c r="M565" s="30"/>
      <c r="N565" s="30"/>
      <c r="O565" s="30"/>
      <c r="P565" s="30"/>
      <c r="Q565" s="30"/>
    </row>
    <row r="566" spans="2:17" ht="68" customHeight="1">
      <c r="B566" s="30"/>
      <c r="C566" s="297"/>
      <c r="D566" s="297"/>
      <c r="E566" s="297"/>
      <c r="L566" s="30"/>
      <c r="M566" s="30"/>
      <c r="N566" s="30"/>
      <c r="O566" s="30"/>
      <c r="P566" s="30"/>
      <c r="Q566" s="30"/>
    </row>
    <row r="567" spans="2:17" ht="68" customHeight="1">
      <c r="B567" s="30"/>
      <c r="C567" s="297"/>
      <c r="D567" s="297"/>
      <c r="E567" s="297"/>
      <c r="L567" s="30"/>
      <c r="M567" s="30"/>
      <c r="N567" s="30"/>
      <c r="O567" s="30"/>
      <c r="P567" s="30"/>
      <c r="Q567" s="30"/>
    </row>
    <row r="568" spans="2:17" ht="68" customHeight="1">
      <c r="B568" s="30"/>
      <c r="C568" s="297"/>
      <c r="D568" s="297"/>
      <c r="E568" s="297"/>
      <c r="L568" s="30"/>
      <c r="M568" s="30"/>
      <c r="N568" s="30"/>
      <c r="O568" s="30"/>
      <c r="P568" s="30"/>
      <c r="Q568" s="30"/>
    </row>
    <row r="569" spans="2:17" ht="68" customHeight="1">
      <c r="B569" s="30"/>
      <c r="C569" s="297"/>
      <c r="D569" s="297"/>
      <c r="E569" s="297"/>
      <c r="L569" s="30"/>
      <c r="M569" s="30"/>
      <c r="N569" s="30"/>
      <c r="O569" s="30"/>
      <c r="P569" s="30"/>
      <c r="Q569" s="30"/>
    </row>
    <row r="570" spans="2:17" ht="68" customHeight="1">
      <c r="B570" s="30"/>
      <c r="C570" s="297"/>
      <c r="D570" s="297"/>
      <c r="E570" s="297"/>
      <c r="L570" s="30"/>
      <c r="M570" s="30"/>
      <c r="N570" s="30"/>
      <c r="O570" s="30"/>
      <c r="P570" s="30"/>
      <c r="Q570" s="30"/>
    </row>
    <row r="571" spans="2:17" ht="68" customHeight="1">
      <c r="B571" s="30"/>
      <c r="C571" s="297"/>
      <c r="D571" s="297"/>
      <c r="E571" s="297"/>
      <c r="L571" s="30"/>
      <c r="M571" s="30"/>
      <c r="N571" s="30"/>
      <c r="O571" s="30"/>
      <c r="P571" s="30"/>
      <c r="Q571" s="30"/>
    </row>
    <row r="572" spans="2:17" ht="68" customHeight="1">
      <c r="B572" s="30"/>
      <c r="C572" s="297"/>
      <c r="D572" s="297"/>
      <c r="E572" s="297"/>
      <c r="L572" s="30"/>
      <c r="M572" s="30"/>
      <c r="N572" s="30"/>
      <c r="O572" s="30"/>
      <c r="P572" s="30"/>
      <c r="Q572" s="30"/>
    </row>
    <row r="573" spans="2:17" ht="68" customHeight="1">
      <c r="B573" s="30"/>
      <c r="C573" s="297"/>
      <c r="D573" s="297"/>
      <c r="E573" s="297"/>
      <c r="L573" s="30"/>
      <c r="M573" s="30"/>
      <c r="N573" s="30"/>
      <c r="O573" s="30"/>
      <c r="P573" s="30"/>
      <c r="Q573" s="30"/>
    </row>
    <row r="574" spans="2:17" ht="68" customHeight="1">
      <c r="B574" s="30"/>
      <c r="C574" s="297"/>
      <c r="D574" s="297"/>
      <c r="E574" s="297"/>
      <c r="L574" s="30"/>
      <c r="M574" s="30"/>
      <c r="N574" s="30"/>
      <c r="O574" s="30"/>
      <c r="P574" s="30"/>
      <c r="Q574" s="30"/>
    </row>
    <row r="575" spans="2:17" ht="68" customHeight="1">
      <c r="B575" s="30"/>
      <c r="C575" s="297"/>
      <c r="D575" s="297"/>
      <c r="E575" s="297"/>
      <c r="L575" s="30"/>
      <c r="M575" s="30"/>
      <c r="N575" s="30"/>
      <c r="O575" s="30"/>
      <c r="P575" s="30"/>
      <c r="Q575" s="30"/>
    </row>
    <row r="576" spans="2:17" ht="68" customHeight="1">
      <c r="B576" s="30"/>
      <c r="C576" s="297"/>
      <c r="D576" s="297"/>
      <c r="E576" s="297"/>
      <c r="L576" s="30"/>
      <c r="M576" s="30"/>
      <c r="N576" s="30"/>
      <c r="O576" s="30"/>
      <c r="P576" s="30"/>
      <c r="Q576" s="30"/>
    </row>
    <row r="577" spans="2:17" ht="68" customHeight="1">
      <c r="B577" s="30"/>
      <c r="C577" s="297"/>
      <c r="D577" s="297"/>
      <c r="E577" s="297"/>
      <c r="L577" s="30"/>
      <c r="M577" s="30"/>
      <c r="N577" s="30"/>
      <c r="O577" s="30"/>
      <c r="P577" s="30"/>
      <c r="Q577" s="30"/>
    </row>
    <row r="578" spans="2:17" ht="68" customHeight="1">
      <c r="B578" s="30"/>
      <c r="C578" s="297"/>
      <c r="D578" s="297"/>
      <c r="E578" s="297"/>
      <c r="L578" s="30"/>
      <c r="M578" s="30"/>
      <c r="N578" s="30"/>
      <c r="O578" s="30"/>
      <c r="P578" s="30"/>
      <c r="Q578" s="30"/>
    </row>
    <row r="579" spans="2:17" ht="68" customHeight="1">
      <c r="B579" s="30"/>
      <c r="C579" s="297"/>
      <c r="D579" s="297"/>
      <c r="E579" s="297"/>
      <c r="L579" s="30"/>
      <c r="M579" s="30"/>
      <c r="N579" s="30"/>
      <c r="O579" s="30"/>
      <c r="P579" s="30"/>
      <c r="Q579" s="30"/>
    </row>
    <row r="580" spans="2:17" ht="68" customHeight="1">
      <c r="B580" s="30"/>
      <c r="C580" s="297"/>
      <c r="D580" s="297"/>
      <c r="E580" s="297"/>
      <c r="L580" s="30"/>
      <c r="M580" s="30"/>
      <c r="N580" s="30"/>
      <c r="O580" s="30"/>
      <c r="P580" s="30"/>
      <c r="Q580" s="30"/>
    </row>
    <row r="581" spans="2:17" ht="68" customHeight="1">
      <c r="B581" s="30"/>
      <c r="C581" s="297"/>
      <c r="D581" s="297"/>
      <c r="E581" s="297"/>
      <c r="L581" s="30"/>
      <c r="M581" s="30"/>
      <c r="N581" s="30"/>
      <c r="O581" s="30"/>
      <c r="P581" s="30"/>
      <c r="Q581" s="30"/>
    </row>
    <row r="582" spans="2:17" ht="68" customHeight="1">
      <c r="B582" s="30"/>
      <c r="C582" s="297"/>
      <c r="D582" s="297"/>
      <c r="E582" s="297"/>
      <c r="L582" s="30"/>
      <c r="M582" s="30"/>
      <c r="N582" s="30"/>
      <c r="O582" s="30"/>
      <c r="P582" s="30"/>
      <c r="Q582" s="30"/>
    </row>
    <row r="583" spans="2:17" ht="68" customHeight="1">
      <c r="B583" s="30"/>
      <c r="C583" s="297"/>
      <c r="D583" s="297"/>
      <c r="E583" s="297"/>
      <c r="L583" s="30"/>
      <c r="M583" s="30"/>
      <c r="N583" s="30"/>
      <c r="O583" s="30"/>
      <c r="P583" s="30"/>
      <c r="Q583" s="30"/>
    </row>
    <row r="584" spans="2:17" ht="68" customHeight="1">
      <c r="B584" s="30"/>
      <c r="C584" s="297"/>
      <c r="D584" s="297"/>
      <c r="E584" s="297"/>
      <c r="L584" s="30"/>
      <c r="M584" s="30"/>
      <c r="N584" s="30"/>
      <c r="O584" s="30"/>
      <c r="P584" s="30"/>
      <c r="Q584" s="30"/>
    </row>
    <row r="585" spans="2:17" ht="68" customHeight="1">
      <c r="B585" s="30"/>
      <c r="C585" s="297"/>
      <c r="D585" s="297"/>
      <c r="E585" s="297"/>
      <c r="L585" s="30"/>
      <c r="M585" s="30"/>
      <c r="N585" s="30"/>
      <c r="O585" s="30"/>
      <c r="P585" s="30"/>
      <c r="Q585" s="30"/>
    </row>
    <row r="586" spans="2:17" ht="68" customHeight="1">
      <c r="B586" s="30"/>
      <c r="C586" s="297"/>
      <c r="D586" s="297"/>
      <c r="E586" s="297"/>
      <c r="L586" s="30"/>
      <c r="M586" s="30"/>
      <c r="N586" s="30"/>
      <c r="O586" s="30"/>
      <c r="P586" s="30"/>
      <c r="Q586" s="30"/>
    </row>
    <row r="587" spans="2:17" ht="68" customHeight="1">
      <c r="B587" s="30"/>
      <c r="C587" s="297"/>
      <c r="D587" s="297"/>
      <c r="E587" s="297"/>
      <c r="L587" s="30"/>
      <c r="M587" s="30"/>
      <c r="N587" s="30"/>
      <c r="O587" s="30"/>
      <c r="P587" s="30"/>
      <c r="Q587" s="30"/>
    </row>
    <row r="588" spans="2:17" ht="68" customHeight="1">
      <c r="B588" s="30"/>
      <c r="C588" s="297"/>
      <c r="D588" s="297"/>
      <c r="E588" s="297"/>
      <c r="L588" s="30"/>
      <c r="M588" s="30"/>
      <c r="N588" s="30"/>
      <c r="O588" s="30"/>
      <c r="P588" s="30"/>
      <c r="Q588" s="30"/>
    </row>
    <row r="589" spans="2:17" ht="68" customHeight="1">
      <c r="B589" s="30"/>
      <c r="C589" s="297"/>
      <c r="D589" s="297"/>
      <c r="E589" s="297"/>
      <c r="L589" s="30"/>
      <c r="M589" s="30"/>
      <c r="N589" s="30"/>
      <c r="O589" s="30"/>
      <c r="P589" s="30"/>
      <c r="Q589" s="30"/>
    </row>
    <row r="590" spans="2:17" ht="68" customHeight="1">
      <c r="B590" s="30"/>
      <c r="C590" s="297"/>
      <c r="D590" s="297"/>
      <c r="E590" s="297"/>
      <c r="L590" s="30"/>
      <c r="M590" s="30"/>
      <c r="N590" s="30"/>
      <c r="O590" s="30"/>
      <c r="P590" s="30"/>
      <c r="Q590" s="30"/>
    </row>
    <row r="591" spans="2:17" ht="68" customHeight="1">
      <c r="B591" s="30"/>
      <c r="C591" s="297"/>
      <c r="D591" s="297"/>
      <c r="E591" s="297"/>
      <c r="L591" s="30"/>
      <c r="M591" s="30"/>
      <c r="N591" s="30"/>
      <c r="O591" s="30"/>
      <c r="P591" s="30"/>
      <c r="Q591" s="30"/>
    </row>
    <row r="592" spans="2:17" ht="68" customHeight="1">
      <c r="B592" s="30"/>
      <c r="C592" s="297"/>
      <c r="D592" s="297"/>
      <c r="E592" s="297"/>
      <c r="L592" s="30"/>
      <c r="M592" s="30"/>
      <c r="N592" s="30"/>
      <c r="O592" s="30"/>
      <c r="P592" s="30"/>
      <c r="Q592" s="30"/>
    </row>
    <row r="593" spans="2:17" ht="68" customHeight="1">
      <c r="B593" s="30"/>
      <c r="C593" s="297"/>
      <c r="D593" s="297"/>
      <c r="E593" s="297"/>
      <c r="L593" s="30"/>
      <c r="M593" s="30"/>
      <c r="N593" s="30"/>
      <c r="O593" s="30"/>
      <c r="P593" s="30"/>
      <c r="Q593" s="30"/>
    </row>
    <row r="594" spans="2:17" ht="68" customHeight="1">
      <c r="B594" s="30"/>
      <c r="C594" s="297"/>
      <c r="D594" s="297"/>
      <c r="E594" s="297"/>
      <c r="L594" s="30"/>
      <c r="M594" s="30"/>
      <c r="N594" s="30"/>
      <c r="O594" s="30"/>
      <c r="P594" s="30"/>
      <c r="Q594" s="30"/>
    </row>
    <row r="595" spans="2:17" ht="68" customHeight="1">
      <c r="B595" s="30"/>
      <c r="C595" s="297"/>
      <c r="D595" s="297"/>
      <c r="E595" s="297"/>
      <c r="L595" s="30"/>
      <c r="M595" s="30"/>
      <c r="N595" s="30"/>
      <c r="O595" s="30"/>
      <c r="P595" s="30"/>
      <c r="Q595" s="30"/>
    </row>
    <row r="596" spans="2:17" ht="68" customHeight="1">
      <c r="B596" s="30"/>
      <c r="C596" s="297"/>
      <c r="D596" s="297"/>
      <c r="E596" s="297"/>
      <c r="L596" s="30"/>
      <c r="M596" s="30"/>
      <c r="N596" s="30"/>
      <c r="O596" s="30"/>
      <c r="P596" s="30"/>
      <c r="Q596" s="30"/>
    </row>
    <row r="597" spans="2:17" ht="68" customHeight="1">
      <c r="B597" s="30"/>
      <c r="C597" s="297"/>
      <c r="D597" s="297"/>
      <c r="E597" s="297"/>
      <c r="L597" s="30"/>
      <c r="M597" s="30"/>
      <c r="N597" s="30"/>
      <c r="O597" s="30"/>
      <c r="P597" s="30"/>
      <c r="Q597" s="30"/>
    </row>
    <row r="598" spans="2:17" ht="68" customHeight="1">
      <c r="B598" s="30"/>
      <c r="C598" s="297"/>
      <c r="D598" s="297"/>
      <c r="E598" s="297"/>
      <c r="L598" s="30"/>
      <c r="M598" s="30"/>
      <c r="N598" s="30"/>
      <c r="O598" s="30"/>
      <c r="P598" s="30"/>
      <c r="Q598" s="30"/>
    </row>
    <row r="599" spans="2:17" ht="68" customHeight="1">
      <c r="B599" s="30"/>
      <c r="C599" s="297"/>
      <c r="D599" s="297"/>
      <c r="E599" s="297"/>
      <c r="L599" s="30"/>
      <c r="M599" s="30"/>
      <c r="N599" s="30"/>
      <c r="O599" s="30"/>
      <c r="P599" s="30"/>
      <c r="Q599" s="30"/>
    </row>
    <row r="600" spans="2:17" ht="68" customHeight="1">
      <c r="B600" s="30"/>
      <c r="C600" s="297"/>
      <c r="D600" s="297"/>
      <c r="E600" s="297"/>
      <c r="L600" s="30"/>
      <c r="M600" s="30"/>
      <c r="N600" s="30"/>
      <c r="O600" s="30"/>
      <c r="P600" s="30"/>
      <c r="Q600" s="30"/>
    </row>
    <row r="601" spans="2:17" ht="68" customHeight="1">
      <c r="B601" s="30"/>
      <c r="C601" s="297"/>
      <c r="D601" s="297"/>
      <c r="E601" s="297"/>
      <c r="L601" s="30"/>
      <c r="M601" s="30"/>
      <c r="N601" s="30"/>
      <c r="O601" s="30"/>
      <c r="P601" s="30"/>
      <c r="Q601" s="30"/>
    </row>
    <row r="602" spans="2:17" ht="68" customHeight="1">
      <c r="B602" s="30"/>
      <c r="C602" s="297"/>
      <c r="D602" s="297"/>
      <c r="E602" s="297"/>
      <c r="L602" s="30"/>
      <c r="M602" s="30"/>
      <c r="N602" s="30"/>
      <c r="O602" s="30"/>
      <c r="P602" s="30"/>
      <c r="Q602" s="30"/>
    </row>
    <row r="603" spans="2:17" ht="68" customHeight="1">
      <c r="B603" s="30"/>
      <c r="C603" s="297"/>
      <c r="D603" s="297"/>
      <c r="E603" s="297"/>
      <c r="L603" s="30"/>
      <c r="M603" s="30"/>
      <c r="N603" s="30"/>
      <c r="O603" s="30"/>
      <c r="P603" s="30"/>
      <c r="Q603" s="30"/>
    </row>
    <row r="604" spans="2:17" ht="68" customHeight="1">
      <c r="B604" s="30"/>
      <c r="C604" s="297"/>
      <c r="D604" s="297"/>
      <c r="E604" s="297"/>
      <c r="L604" s="30"/>
      <c r="M604" s="30"/>
      <c r="N604" s="30"/>
      <c r="O604" s="30"/>
      <c r="P604" s="30"/>
      <c r="Q604" s="30"/>
    </row>
    <row r="605" spans="2:17" ht="68" customHeight="1">
      <c r="B605" s="30"/>
      <c r="C605" s="297"/>
      <c r="D605" s="297"/>
      <c r="E605" s="297"/>
      <c r="L605" s="30"/>
      <c r="M605" s="30"/>
      <c r="N605" s="30"/>
      <c r="O605" s="30"/>
      <c r="P605" s="30"/>
      <c r="Q605" s="30"/>
    </row>
    <row r="606" spans="2:17" ht="68" customHeight="1">
      <c r="B606" s="30"/>
      <c r="C606" s="297"/>
      <c r="D606" s="297"/>
      <c r="E606" s="297"/>
      <c r="L606" s="30"/>
      <c r="M606" s="30"/>
      <c r="N606" s="30"/>
      <c r="O606" s="30"/>
      <c r="P606" s="30"/>
      <c r="Q606" s="30"/>
    </row>
    <row r="607" spans="2:17" ht="68" customHeight="1">
      <c r="B607" s="30"/>
      <c r="C607" s="297"/>
      <c r="D607" s="297"/>
      <c r="E607" s="297"/>
      <c r="L607" s="30"/>
      <c r="M607" s="30"/>
      <c r="N607" s="30"/>
      <c r="O607" s="30"/>
      <c r="P607" s="30"/>
      <c r="Q607" s="30"/>
    </row>
    <row r="608" spans="2:17" ht="68" customHeight="1">
      <c r="B608" s="30"/>
      <c r="C608" s="297"/>
      <c r="D608" s="297"/>
      <c r="E608" s="297"/>
      <c r="L608" s="30"/>
      <c r="M608" s="30"/>
      <c r="N608" s="30"/>
      <c r="O608" s="30"/>
      <c r="P608" s="30"/>
      <c r="Q608" s="30"/>
    </row>
    <row r="609" spans="2:17" ht="68" customHeight="1">
      <c r="B609" s="30"/>
      <c r="C609" s="297"/>
      <c r="D609" s="297"/>
      <c r="E609" s="297"/>
      <c r="L609" s="30"/>
      <c r="M609" s="30"/>
      <c r="N609" s="30"/>
      <c r="O609" s="30"/>
      <c r="P609" s="30"/>
      <c r="Q609" s="30"/>
    </row>
    <row r="610" spans="2:17" ht="68" customHeight="1">
      <c r="B610" s="30"/>
      <c r="C610" s="297"/>
      <c r="D610" s="297"/>
      <c r="E610" s="297"/>
      <c r="L610" s="30"/>
      <c r="M610" s="30"/>
      <c r="N610" s="30"/>
      <c r="O610" s="30"/>
      <c r="P610" s="30"/>
      <c r="Q610" s="30"/>
    </row>
    <row r="611" spans="2:17" ht="68" customHeight="1">
      <c r="B611" s="30"/>
      <c r="C611" s="297"/>
      <c r="D611" s="297"/>
      <c r="E611" s="297"/>
      <c r="L611" s="30"/>
      <c r="M611" s="30"/>
      <c r="N611" s="30"/>
      <c r="O611" s="30"/>
      <c r="P611" s="30"/>
      <c r="Q611" s="30"/>
    </row>
    <row r="612" spans="2:17" ht="68" customHeight="1">
      <c r="B612" s="30"/>
      <c r="C612" s="297"/>
      <c r="D612" s="297"/>
      <c r="E612" s="297"/>
      <c r="L612" s="30"/>
      <c r="M612" s="30"/>
      <c r="N612" s="30"/>
      <c r="O612" s="30"/>
      <c r="P612" s="30"/>
      <c r="Q612" s="30"/>
    </row>
    <row r="613" spans="2:17" ht="68" customHeight="1">
      <c r="B613" s="30"/>
      <c r="C613" s="297"/>
      <c r="D613" s="297"/>
      <c r="E613" s="297"/>
      <c r="L613" s="30"/>
      <c r="M613" s="30"/>
      <c r="N613" s="30"/>
      <c r="O613" s="30"/>
      <c r="P613" s="30"/>
      <c r="Q613" s="30"/>
    </row>
    <row r="614" spans="2:17" ht="68" customHeight="1">
      <c r="B614" s="30"/>
      <c r="C614" s="297"/>
      <c r="D614" s="297"/>
      <c r="E614" s="297"/>
      <c r="L614" s="30"/>
      <c r="M614" s="30"/>
      <c r="N614" s="30"/>
      <c r="O614" s="30"/>
      <c r="P614" s="30"/>
      <c r="Q614" s="30"/>
    </row>
    <row r="615" spans="2:17" ht="68" customHeight="1">
      <c r="B615" s="30"/>
      <c r="C615" s="297"/>
      <c r="D615" s="297"/>
      <c r="E615" s="297"/>
      <c r="L615" s="30"/>
      <c r="M615" s="30"/>
      <c r="N615" s="30"/>
      <c r="O615" s="30"/>
      <c r="P615" s="30"/>
      <c r="Q615" s="30"/>
    </row>
    <row r="616" spans="2:17" ht="68" customHeight="1">
      <c r="B616" s="30"/>
      <c r="C616" s="297"/>
      <c r="D616" s="297"/>
      <c r="E616" s="297"/>
      <c r="L616" s="30"/>
      <c r="M616" s="30"/>
      <c r="N616" s="30"/>
      <c r="O616" s="30"/>
      <c r="P616" s="30"/>
      <c r="Q616" s="30"/>
    </row>
    <row r="617" spans="2:17" ht="68" customHeight="1">
      <c r="B617" s="30"/>
      <c r="C617" s="297"/>
      <c r="D617" s="297"/>
      <c r="E617" s="297"/>
      <c r="L617" s="30"/>
      <c r="M617" s="30"/>
      <c r="N617" s="30"/>
      <c r="O617" s="30"/>
      <c r="P617" s="30"/>
      <c r="Q617" s="30"/>
    </row>
    <row r="618" spans="2:17" ht="68" customHeight="1">
      <c r="B618" s="30"/>
      <c r="C618" s="297"/>
      <c r="D618" s="297"/>
      <c r="E618" s="297"/>
      <c r="L618" s="30"/>
      <c r="M618" s="30"/>
      <c r="N618" s="30"/>
      <c r="O618" s="30"/>
      <c r="P618" s="30"/>
      <c r="Q618" s="30"/>
    </row>
    <row r="619" spans="2:17" ht="68" customHeight="1">
      <c r="B619" s="30"/>
      <c r="C619" s="297"/>
      <c r="D619" s="297"/>
      <c r="E619" s="297"/>
      <c r="L619" s="30"/>
      <c r="M619" s="30"/>
      <c r="N619" s="30"/>
      <c r="O619" s="30"/>
      <c r="P619" s="30"/>
      <c r="Q619" s="30"/>
    </row>
    <row r="620" spans="2:17" ht="68" customHeight="1">
      <c r="B620" s="30"/>
      <c r="C620" s="297"/>
      <c r="D620" s="297"/>
      <c r="E620" s="297"/>
      <c r="L620" s="30"/>
      <c r="M620" s="30"/>
      <c r="N620" s="30"/>
      <c r="O620" s="30"/>
      <c r="P620" s="30"/>
      <c r="Q620" s="30"/>
    </row>
    <row r="621" spans="2:17" ht="68" customHeight="1">
      <c r="B621" s="30"/>
      <c r="C621" s="297"/>
      <c r="D621" s="297"/>
      <c r="E621" s="297"/>
      <c r="L621" s="30"/>
      <c r="M621" s="30"/>
      <c r="N621" s="30"/>
      <c r="O621" s="30"/>
      <c r="P621" s="30"/>
      <c r="Q621" s="30"/>
    </row>
    <row r="622" spans="2:17" ht="68" customHeight="1">
      <c r="B622" s="30"/>
      <c r="C622" s="297"/>
      <c r="D622" s="297"/>
      <c r="E622" s="297"/>
      <c r="L622" s="30"/>
      <c r="M622" s="30"/>
      <c r="N622" s="30"/>
      <c r="O622" s="30"/>
      <c r="P622" s="30"/>
      <c r="Q622" s="30"/>
    </row>
    <row r="623" spans="2:17" ht="68" customHeight="1">
      <c r="B623" s="30"/>
      <c r="C623" s="297"/>
      <c r="D623" s="297"/>
      <c r="E623" s="297"/>
      <c r="L623" s="30"/>
      <c r="M623" s="30"/>
      <c r="N623" s="30"/>
      <c r="O623" s="30"/>
      <c r="P623" s="30"/>
      <c r="Q623" s="30"/>
    </row>
    <row r="624" spans="2:17" ht="68" customHeight="1">
      <c r="B624" s="30"/>
      <c r="C624" s="297"/>
      <c r="D624" s="297"/>
      <c r="E624" s="297"/>
      <c r="L624" s="30"/>
      <c r="M624" s="30"/>
      <c r="N624" s="30"/>
      <c r="O624" s="30"/>
      <c r="P624" s="30"/>
      <c r="Q624" s="30"/>
    </row>
    <row r="625" spans="2:17" ht="68" customHeight="1">
      <c r="B625" s="30"/>
      <c r="C625" s="297"/>
      <c r="D625" s="297"/>
      <c r="E625" s="297"/>
      <c r="L625" s="30"/>
      <c r="M625" s="30"/>
      <c r="N625" s="30"/>
      <c r="O625" s="30"/>
      <c r="P625" s="30"/>
      <c r="Q625" s="30"/>
    </row>
    <row r="626" spans="2:17" ht="68" customHeight="1">
      <c r="B626" s="30"/>
      <c r="C626" s="297"/>
      <c r="D626" s="297"/>
      <c r="E626" s="297"/>
      <c r="L626" s="30"/>
      <c r="M626" s="30"/>
      <c r="N626" s="30"/>
      <c r="O626" s="30"/>
      <c r="P626" s="30"/>
      <c r="Q626" s="30"/>
    </row>
    <row r="627" spans="2:17" ht="68" customHeight="1">
      <c r="B627" s="30"/>
      <c r="C627" s="297"/>
      <c r="D627" s="297"/>
      <c r="E627" s="297"/>
      <c r="L627" s="30"/>
      <c r="M627" s="30"/>
      <c r="N627" s="30"/>
      <c r="O627" s="30"/>
      <c r="P627" s="30"/>
      <c r="Q627" s="30"/>
    </row>
    <row r="628" spans="2:17" ht="68" customHeight="1">
      <c r="B628" s="30"/>
      <c r="C628" s="297"/>
      <c r="D628" s="297"/>
      <c r="E628" s="297"/>
      <c r="L628" s="30"/>
      <c r="M628" s="30"/>
      <c r="N628" s="30"/>
      <c r="O628" s="30"/>
      <c r="P628" s="30"/>
      <c r="Q628" s="30"/>
    </row>
    <row r="629" spans="2:17" ht="68" customHeight="1">
      <c r="B629" s="30"/>
      <c r="C629" s="297"/>
      <c r="D629" s="297"/>
      <c r="E629" s="297"/>
      <c r="L629" s="30"/>
      <c r="M629" s="30"/>
      <c r="N629" s="30"/>
      <c r="O629" s="30"/>
      <c r="P629" s="30"/>
      <c r="Q629" s="30"/>
    </row>
    <row r="630" spans="2:17" ht="68" customHeight="1">
      <c r="B630" s="30"/>
      <c r="C630" s="297"/>
      <c r="D630" s="297"/>
      <c r="E630" s="297"/>
      <c r="L630" s="30"/>
      <c r="M630" s="30"/>
      <c r="N630" s="30"/>
      <c r="O630" s="30"/>
      <c r="P630" s="30"/>
      <c r="Q630" s="30"/>
    </row>
    <row r="631" spans="2:17" ht="68" customHeight="1">
      <c r="B631" s="30"/>
      <c r="C631" s="297"/>
      <c r="D631" s="297"/>
      <c r="E631" s="297"/>
      <c r="L631" s="30"/>
      <c r="M631" s="30"/>
      <c r="N631" s="30"/>
      <c r="O631" s="30"/>
      <c r="P631" s="30"/>
      <c r="Q631" s="30"/>
    </row>
    <row r="632" spans="2:17" ht="68" customHeight="1">
      <c r="B632" s="30"/>
      <c r="C632" s="297"/>
      <c r="D632" s="297"/>
      <c r="E632" s="297"/>
      <c r="L632" s="30"/>
      <c r="M632" s="30"/>
      <c r="N632" s="30"/>
      <c r="O632" s="30"/>
      <c r="P632" s="30"/>
      <c r="Q632" s="30"/>
    </row>
    <row r="633" spans="2:17" ht="68" customHeight="1">
      <c r="B633" s="30"/>
      <c r="C633" s="297"/>
      <c r="D633" s="297"/>
      <c r="E633" s="297"/>
      <c r="L633" s="30"/>
      <c r="M633" s="30"/>
      <c r="N633" s="30"/>
      <c r="O633" s="30"/>
      <c r="P633" s="30"/>
      <c r="Q633" s="30"/>
    </row>
    <row r="634" spans="2:17" ht="68" customHeight="1">
      <c r="B634" s="30"/>
      <c r="C634" s="297"/>
      <c r="D634" s="297"/>
      <c r="E634" s="297"/>
      <c r="L634" s="30"/>
      <c r="M634" s="30"/>
      <c r="N634" s="30"/>
      <c r="O634" s="30"/>
      <c r="P634" s="30"/>
      <c r="Q634" s="30"/>
    </row>
    <row r="635" spans="2:17" ht="68" customHeight="1">
      <c r="B635" s="30"/>
      <c r="C635" s="297"/>
      <c r="D635" s="297"/>
      <c r="E635" s="297"/>
      <c r="L635" s="30"/>
      <c r="M635" s="30"/>
      <c r="N635" s="30"/>
      <c r="O635" s="30"/>
      <c r="P635" s="30"/>
      <c r="Q635" s="30"/>
    </row>
    <row r="636" spans="2:17" ht="68" customHeight="1">
      <c r="B636" s="30"/>
      <c r="C636" s="297"/>
      <c r="D636" s="297"/>
      <c r="E636" s="297"/>
      <c r="L636" s="30"/>
      <c r="M636" s="30"/>
      <c r="N636" s="30"/>
      <c r="O636" s="30"/>
      <c r="P636" s="30"/>
      <c r="Q636" s="30"/>
    </row>
    <row r="637" spans="2:17" ht="68" customHeight="1">
      <c r="B637" s="30"/>
      <c r="C637" s="297"/>
      <c r="D637" s="297"/>
      <c r="E637" s="297"/>
      <c r="L637" s="30"/>
      <c r="M637" s="30"/>
      <c r="N637" s="30"/>
      <c r="O637" s="30"/>
      <c r="P637" s="30"/>
      <c r="Q637" s="30"/>
    </row>
    <row r="638" spans="2:17" ht="68" customHeight="1">
      <c r="B638" s="30"/>
      <c r="C638" s="297"/>
      <c r="D638" s="297"/>
      <c r="E638" s="297"/>
      <c r="L638" s="30"/>
      <c r="M638" s="30"/>
      <c r="N638" s="30"/>
      <c r="O638" s="30"/>
      <c r="P638" s="30"/>
      <c r="Q638" s="30"/>
    </row>
    <row r="639" spans="2:17" ht="68" customHeight="1">
      <c r="B639" s="30"/>
      <c r="C639" s="297"/>
      <c r="D639" s="297"/>
      <c r="E639" s="297"/>
      <c r="L639" s="30"/>
      <c r="M639" s="30"/>
      <c r="N639" s="30"/>
      <c r="O639" s="30"/>
      <c r="P639" s="30"/>
      <c r="Q639" s="30"/>
    </row>
    <row r="640" spans="2:17" ht="68" customHeight="1">
      <c r="B640" s="30"/>
      <c r="C640" s="297"/>
      <c r="D640" s="297"/>
      <c r="E640" s="297"/>
      <c r="L640" s="30"/>
      <c r="M640" s="30"/>
      <c r="N640" s="30"/>
      <c r="O640" s="30"/>
      <c r="P640" s="30"/>
      <c r="Q640" s="30"/>
    </row>
    <row r="641" spans="2:17" ht="68" customHeight="1">
      <c r="B641" s="30"/>
      <c r="C641" s="297"/>
      <c r="D641" s="297"/>
      <c r="E641" s="297"/>
      <c r="L641" s="30"/>
      <c r="M641" s="30"/>
      <c r="N641" s="30"/>
      <c r="O641" s="30"/>
      <c r="P641" s="30"/>
      <c r="Q641" s="30"/>
    </row>
    <row r="642" spans="2:17" ht="68" customHeight="1">
      <c r="B642" s="30"/>
      <c r="C642" s="297"/>
      <c r="D642" s="297"/>
      <c r="E642" s="297"/>
      <c r="L642" s="30"/>
      <c r="M642" s="30"/>
      <c r="N642" s="30"/>
      <c r="O642" s="30"/>
      <c r="P642" s="30"/>
      <c r="Q642" s="30"/>
    </row>
    <row r="643" spans="2:17" ht="68" customHeight="1">
      <c r="B643" s="30"/>
      <c r="C643" s="297"/>
      <c r="D643" s="297"/>
      <c r="E643" s="297"/>
      <c r="L643" s="30"/>
      <c r="M643" s="30"/>
      <c r="N643" s="30"/>
      <c r="O643" s="30"/>
      <c r="P643" s="30"/>
      <c r="Q643" s="30"/>
    </row>
    <row r="644" spans="2:17" ht="68" customHeight="1">
      <c r="B644" s="30"/>
      <c r="C644" s="297"/>
      <c r="D644" s="297"/>
      <c r="E644" s="297"/>
      <c r="L644" s="30"/>
      <c r="M644" s="30"/>
      <c r="N644" s="30"/>
      <c r="O644" s="30"/>
      <c r="P644" s="30"/>
      <c r="Q644" s="30"/>
    </row>
    <row r="645" spans="2:17" ht="68" customHeight="1">
      <c r="B645" s="30"/>
      <c r="C645" s="297"/>
      <c r="D645" s="297"/>
      <c r="E645" s="297"/>
      <c r="L645" s="30"/>
      <c r="M645" s="30"/>
      <c r="N645" s="30"/>
      <c r="O645" s="30"/>
      <c r="P645" s="30"/>
      <c r="Q645" s="30"/>
    </row>
    <row r="646" spans="2:17" ht="68" customHeight="1">
      <c r="B646" s="30"/>
      <c r="C646" s="297"/>
      <c r="D646" s="297"/>
      <c r="E646" s="297"/>
      <c r="L646" s="30"/>
      <c r="M646" s="30"/>
      <c r="N646" s="30"/>
      <c r="O646" s="30"/>
      <c r="P646" s="30"/>
      <c r="Q646" s="30"/>
    </row>
    <row r="647" spans="2:17" ht="68" customHeight="1">
      <c r="B647" s="30"/>
      <c r="C647" s="297"/>
      <c r="D647" s="297"/>
      <c r="E647" s="297"/>
      <c r="L647" s="30"/>
      <c r="M647" s="30"/>
      <c r="N647" s="30"/>
      <c r="O647" s="30"/>
      <c r="P647" s="30"/>
      <c r="Q647" s="30"/>
    </row>
    <row r="648" spans="2:17" ht="68" customHeight="1">
      <c r="B648" s="30"/>
      <c r="C648" s="297"/>
      <c r="D648" s="297"/>
      <c r="E648" s="297"/>
      <c r="L648" s="30"/>
      <c r="M648" s="30"/>
      <c r="N648" s="30"/>
      <c r="O648" s="30"/>
      <c r="P648" s="30"/>
      <c r="Q648" s="30"/>
    </row>
    <row r="649" spans="2:17" ht="68" customHeight="1">
      <c r="B649" s="30"/>
      <c r="C649" s="297"/>
      <c r="D649" s="297"/>
      <c r="E649" s="297"/>
      <c r="L649" s="30"/>
      <c r="M649" s="30"/>
      <c r="N649" s="30"/>
      <c r="O649" s="30"/>
      <c r="P649" s="30"/>
      <c r="Q649" s="30"/>
    </row>
    <row r="650" spans="2:17" ht="68" customHeight="1">
      <c r="B650" s="30"/>
      <c r="C650" s="297"/>
      <c r="D650" s="297"/>
      <c r="E650" s="297"/>
      <c r="L650" s="30"/>
      <c r="M650" s="30"/>
      <c r="N650" s="30"/>
      <c r="O650" s="30"/>
      <c r="P650" s="30"/>
      <c r="Q650" s="30"/>
    </row>
    <row r="651" spans="2:17" ht="68" customHeight="1">
      <c r="B651" s="30"/>
      <c r="C651" s="297"/>
      <c r="D651" s="297"/>
      <c r="E651" s="297"/>
      <c r="L651" s="30"/>
      <c r="M651" s="30"/>
      <c r="N651" s="30"/>
      <c r="O651" s="30"/>
      <c r="P651" s="30"/>
      <c r="Q651" s="30"/>
    </row>
    <row r="652" spans="2:17" ht="68" customHeight="1">
      <c r="B652" s="30"/>
      <c r="C652" s="297"/>
      <c r="D652" s="297"/>
      <c r="E652" s="297"/>
      <c r="L652" s="30"/>
      <c r="M652" s="30"/>
      <c r="N652" s="30"/>
      <c r="O652" s="30"/>
      <c r="P652" s="30"/>
      <c r="Q652" s="30"/>
    </row>
    <row r="653" spans="2:17" ht="68" customHeight="1">
      <c r="B653" s="30"/>
      <c r="C653" s="297"/>
      <c r="D653" s="297"/>
      <c r="E653" s="297"/>
      <c r="L653" s="30"/>
      <c r="M653" s="30"/>
      <c r="N653" s="30"/>
      <c r="O653" s="30"/>
      <c r="P653" s="30"/>
      <c r="Q653" s="30"/>
    </row>
    <row r="654" spans="2:17" ht="68" customHeight="1">
      <c r="B654" s="30"/>
      <c r="C654" s="297"/>
      <c r="D654" s="297"/>
      <c r="E654" s="297"/>
      <c r="L654" s="30"/>
      <c r="M654" s="30"/>
      <c r="N654" s="30"/>
      <c r="O654" s="30"/>
      <c r="P654" s="30"/>
      <c r="Q654" s="30"/>
    </row>
    <row r="655" spans="2:17" ht="68" customHeight="1">
      <c r="B655" s="30"/>
      <c r="C655" s="297"/>
      <c r="D655" s="297"/>
      <c r="E655" s="297"/>
      <c r="L655" s="30"/>
      <c r="M655" s="30"/>
      <c r="N655" s="30"/>
      <c r="O655" s="30"/>
      <c r="P655" s="30"/>
      <c r="Q655" s="30"/>
    </row>
    <row r="656" spans="2:17" ht="68" customHeight="1">
      <c r="B656" s="30"/>
      <c r="C656" s="297"/>
      <c r="D656" s="297"/>
      <c r="E656" s="297"/>
      <c r="L656" s="30"/>
      <c r="M656" s="30"/>
      <c r="N656" s="30"/>
      <c r="O656" s="30"/>
      <c r="P656" s="30"/>
      <c r="Q656" s="30"/>
    </row>
    <row r="657" spans="2:17" ht="68" customHeight="1">
      <c r="B657" s="30"/>
      <c r="C657" s="297"/>
      <c r="D657" s="297"/>
      <c r="E657" s="297"/>
      <c r="L657" s="30"/>
      <c r="M657" s="30"/>
      <c r="N657" s="30"/>
      <c r="O657" s="30"/>
      <c r="P657" s="30"/>
      <c r="Q657" s="30"/>
    </row>
    <row r="658" spans="2:17" ht="68" customHeight="1">
      <c r="B658" s="30"/>
      <c r="C658" s="297"/>
      <c r="D658" s="297"/>
      <c r="E658" s="297"/>
      <c r="L658" s="30"/>
      <c r="M658" s="30"/>
      <c r="N658" s="30"/>
      <c r="O658" s="30"/>
      <c r="P658" s="30"/>
      <c r="Q658" s="30"/>
    </row>
    <row r="659" spans="2:17" ht="68" customHeight="1">
      <c r="B659" s="30"/>
      <c r="C659" s="297"/>
      <c r="D659" s="297"/>
      <c r="E659" s="297"/>
      <c r="L659" s="30"/>
      <c r="M659" s="30"/>
      <c r="N659" s="30"/>
      <c r="O659" s="30"/>
      <c r="P659" s="30"/>
      <c r="Q659" s="30"/>
    </row>
    <row r="660" spans="2:17" ht="68" customHeight="1">
      <c r="B660" s="30"/>
      <c r="C660" s="297"/>
      <c r="D660" s="297"/>
      <c r="E660" s="297"/>
      <c r="L660" s="30"/>
      <c r="M660" s="30"/>
      <c r="N660" s="30"/>
      <c r="O660" s="30"/>
      <c r="P660" s="30"/>
      <c r="Q660" s="30"/>
    </row>
    <row r="661" spans="2:17" ht="68" customHeight="1">
      <c r="B661" s="30"/>
      <c r="C661" s="297"/>
      <c r="D661" s="297"/>
      <c r="E661" s="297"/>
      <c r="L661" s="30"/>
      <c r="M661" s="30"/>
      <c r="N661" s="30"/>
      <c r="O661" s="30"/>
      <c r="P661" s="30"/>
      <c r="Q661" s="30"/>
    </row>
    <row r="662" spans="2:17" ht="68" customHeight="1">
      <c r="B662" s="30"/>
      <c r="C662" s="297"/>
      <c r="D662" s="297"/>
      <c r="E662" s="297"/>
      <c r="L662" s="30"/>
      <c r="M662" s="30"/>
      <c r="N662" s="30"/>
      <c r="O662" s="30"/>
      <c r="P662" s="30"/>
      <c r="Q662" s="30"/>
    </row>
    <row r="663" spans="2:17" ht="68" customHeight="1">
      <c r="B663" s="30"/>
      <c r="C663" s="297"/>
      <c r="D663" s="297"/>
      <c r="E663" s="297"/>
      <c r="L663" s="30"/>
      <c r="M663" s="30"/>
      <c r="N663" s="30"/>
      <c r="O663" s="30"/>
      <c r="P663" s="30"/>
      <c r="Q663" s="30"/>
    </row>
    <row r="664" spans="2:17" ht="68" customHeight="1">
      <c r="B664" s="30"/>
      <c r="C664" s="297"/>
      <c r="D664" s="297"/>
      <c r="E664" s="297"/>
      <c r="L664" s="30"/>
      <c r="M664" s="30"/>
      <c r="N664" s="30"/>
      <c r="O664" s="30"/>
      <c r="P664" s="30"/>
      <c r="Q664" s="30"/>
    </row>
    <row r="665" spans="2:17" ht="68" customHeight="1">
      <c r="B665" s="30"/>
      <c r="C665" s="297"/>
      <c r="D665" s="297"/>
      <c r="E665" s="297"/>
      <c r="L665" s="30"/>
      <c r="M665" s="30"/>
      <c r="N665" s="30"/>
      <c r="O665" s="30"/>
      <c r="P665" s="30"/>
      <c r="Q665" s="30"/>
    </row>
    <row r="666" spans="2:17" ht="68" customHeight="1">
      <c r="B666" s="30"/>
      <c r="C666" s="297"/>
      <c r="D666" s="297"/>
      <c r="E666" s="297"/>
      <c r="L666" s="30"/>
      <c r="M666" s="30"/>
      <c r="N666" s="30"/>
      <c r="O666" s="30"/>
      <c r="P666" s="30"/>
      <c r="Q666" s="30"/>
    </row>
    <row r="667" spans="2:17" ht="68" customHeight="1">
      <c r="B667" s="30"/>
      <c r="C667" s="297"/>
      <c r="D667" s="297"/>
      <c r="E667" s="297"/>
      <c r="L667" s="30"/>
      <c r="M667" s="30"/>
      <c r="N667" s="30"/>
      <c r="O667" s="30"/>
      <c r="P667" s="30"/>
      <c r="Q667" s="30"/>
    </row>
    <row r="668" spans="2:17" ht="68" customHeight="1">
      <c r="B668" s="30"/>
      <c r="C668" s="297"/>
      <c r="D668" s="297"/>
      <c r="E668" s="297"/>
      <c r="L668" s="30"/>
      <c r="M668" s="30"/>
      <c r="N668" s="30"/>
      <c r="O668" s="30"/>
      <c r="P668" s="30"/>
      <c r="Q668" s="30"/>
    </row>
    <row r="669" spans="2:17" ht="68" customHeight="1">
      <c r="B669" s="30"/>
      <c r="C669" s="297"/>
      <c r="D669" s="297"/>
      <c r="E669" s="297"/>
      <c r="L669" s="30"/>
      <c r="M669" s="30"/>
      <c r="N669" s="30"/>
      <c r="O669" s="30"/>
      <c r="P669" s="30"/>
      <c r="Q669" s="30"/>
    </row>
    <row r="670" spans="2:17" ht="68" customHeight="1">
      <c r="B670" s="30"/>
      <c r="C670" s="297"/>
      <c r="D670" s="297"/>
      <c r="E670" s="297"/>
      <c r="L670" s="30"/>
      <c r="M670" s="30"/>
      <c r="N670" s="30"/>
      <c r="O670" s="30"/>
      <c r="P670" s="30"/>
      <c r="Q670" s="30"/>
    </row>
    <row r="671" spans="2:17" ht="68" customHeight="1">
      <c r="B671" s="30"/>
      <c r="C671" s="297"/>
      <c r="D671" s="297"/>
      <c r="E671" s="297"/>
      <c r="L671" s="30"/>
      <c r="M671" s="30"/>
      <c r="N671" s="30"/>
      <c r="O671" s="30"/>
      <c r="P671" s="30"/>
      <c r="Q671" s="30"/>
    </row>
    <row r="672" spans="2:17" ht="68" customHeight="1">
      <c r="B672" s="30"/>
      <c r="C672" s="297"/>
      <c r="D672" s="297"/>
      <c r="E672" s="297"/>
      <c r="L672" s="30"/>
      <c r="M672" s="30"/>
      <c r="N672" s="30"/>
      <c r="O672" s="30"/>
      <c r="P672" s="30"/>
      <c r="Q672" s="30"/>
    </row>
    <row r="673" spans="2:17" ht="68" customHeight="1">
      <c r="B673" s="30"/>
      <c r="C673" s="297"/>
      <c r="D673" s="297"/>
      <c r="E673" s="297"/>
      <c r="L673" s="30"/>
      <c r="M673" s="30"/>
      <c r="N673" s="30"/>
      <c r="O673" s="30"/>
      <c r="P673" s="30"/>
      <c r="Q673" s="30"/>
    </row>
    <row r="674" spans="2:17" ht="68" customHeight="1">
      <c r="B674" s="30"/>
      <c r="C674" s="297"/>
      <c r="D674" s="297"/>
      <c r="E674" s="297"/>
      <c r="L674" s="30"/>
      <c r="M674" s="30"/>
      <c r="N674" s="30"/>
      <c r="O674" s="30"/>
      <c r="P674" s="30"/>
      <c r="Q674" s="30"/>
    </row>
    <row r="675" spans="2:17" ht="68" customHeight="1">
      <c r="B675" s="30"/>
      <c r="C675" s="297"/>
      <c r="D675" s="297"/>
      <c r="E675" s="297"/>
      <c r="L675" s="30"/>
      <c r="M675" s="30"/>
      <c r="N675" s="30"/>
      <c r="O675" s="30"/>
      <c r="P675" s="30"/>
      <c r="Q675" s="30"/>
    </row>
    <row r="676" spans="2:17" ht="68" customHeight="1">
      <c r="B676" s="30"/>
      <c r="C676" s="297"/>
      <c r="D676" s="297"/>
      <c r="E676" s="297"/>
      <c r="L676" s="30"/>
      <c r="M676" s="30"/>
      <c r="N676" s="30"/>
      <c r="O676" s="30"/>
      <c r="P676" s="30"/>
      <c r="Q676" s="30"/>
    </row>
    <row r="677" spans="2:17" ht="68" customHeight="1">
      <c r="B677" s="30"/>
      <c r="C677" s="297"/>
      <c r="D677" s="297"/>
      <c r="E677" s="297"/>
      <c r="L677" s="30"/>
      <c r="M677" s="30"/>
      <c r="N677" s="30"/>
      <c r="O677" s="30"/>
      <c r="P677" s="30"/>
      <c r="Q677" s="30"/>
    </row>
    <row r="678" spans="2:17" ht="68" customHeight="1">
      <c r="B678" s="30"/>
      <c r="C678" s="297"/>
      <c r="D678" s="297"/>
      <c r="E678" s="297"/>
      <c r="L678" s="30"/>
      <c r="M678" s="30"/>
      <c r="N678" s="30"/>
      <c r="O678" s="30"/>
      <c r="P678" s="30"/>
      <c r="Q678" s="30"/>
    </row>
    <row r="679" spans="2:17" ht="68" customHeight="1">
      <c r="B679" s="30"/>
      <c r="C679" s="297"/>
      <c r="D679" s="297"/>
      <c r="E679" s="297"/>
      <c r="L679" s="30"/>
      <c r="M679" s="30"/>
      <c r="N679" s="30"/>
      <c r="O679" s="30"/>
      <c r="P679" s="30"/>
      <c r="Q679" s="30"/>
    </row>
    <row r="680" spans="2:17" ht="68" customHeight="1">
      <c r="B680" s="30"/>
      <c r="C680" s="297"/>
      <c r="D680" s="297"/>
      <c r="E680" s="297"/>
      <c r="L680" s="30"/>
      <c r="M680" s="30"/>
      <c r="N680" s="30"/>
      <c r="O680" s="30"/>
      <c r="P680" s="30"/>
      <c r="Q680" s="30"/>
    </row>
    <row r="681" spans="2:17" ht="68" customHeight="1">
      <c r="B681" s="30"/>
      <c r="C681" s="297"/>
      <c r="D681" s="297"/>
      <c r="E681" s="297"/>
      <c r="L681" s="30"/>
      <c r="M681" s="30"/>
      <c r="N681" s="30"/>
      <c r="O681" s="30"/>
      <c r="P681" s="30"/>
      <c r="Q681" s="30"/>
    </row>
    <row r="682" spans="2:17" ht="68" customHeight="1">
      <c r="B682" s="30"/>
      <c r="C682" s="297"/>
      <c r="D682" s="297"/>
      <c r="E682" s="297"/>
      <c r="L682" s="30"/>
      <c r="M682" s="30"/>
      <c r="N682" s="30"/>
      <c r="O682" s="30"/>
      <c r="P682" s="30"/>
      <c r="Q682" s="30"/>
    </row>
    <row r="683" spans="2:17" ht="68" customHeight="1">
      <c r="B683" s="30"/>
      <c r="C683" s="297"/>
      <c r="D683" s="297"/>
      <c r="E683" s="297"/>
      <c r="L683" s="30"/>
      <c r="M683" s="30"/>
      <c r="N683" s="30"/>
      <c r="O683" s="30"/>
      <c r="P683" s="30"/>
      <c r="Q683" s="30"/>
    </row>
    <row r="684" spans="2:17" ht="68" customHeight="1">
      <c r="B684" s="30"/>
      <c r="C684" s="297"/>
      <c r="D684" s="297"/>
      <c r="E684" s="297"/>
      <c r="L684" s="30"/>
      <c r="M684" s="30"/>
      <c r="N684" s="30"/>
      <c r="O684" s="30"/>
      <c r="P684" s="30"/>
      <c r="Q684" s="30"/>
    </row>
    <row r="685" spans="2:17" ht="68" customHeight="1">
      <c r="B685" s="30"/>
      <c r="C685" s="297"/>
      <c r="D685" s="297"/>
      <c r="E685" s="297"/>
      <c r="L685" s="30"/>
      <c r="M685" s="30"/>
      <c r="N685" s="30"/>
      <c r="O685" s="30"/>
      <c r="P685" s="30"/>
      <c r="Q685" s="30"/>
    </row>
    <row r="686" spans="2:17" ht="68" customHeight="1">
      <c r="B686" s="30"/>
      <c r="C686" s="297"/>
      <c r="D686" s="297"/>
      <c r="E686" s="297"/>
      <c r="L686" s="30"/>
      <c r="M686" s="30"/>
      <c r="N686" s="30"/>
      <c r="O686" s="30"/>
      <c r="P686" s="30"/>
      <c r="Q686" s="30"/>
    </row>
    <row r="687" spans="2:17" ht="68" customHeight="1">
      <c r="B687" s="30"/>
      <c r="C687" s="297"/>
      <c r="D687" s="297"/>
      <c r="E687" s="297"/>
      <c r="L687" s="30"/>
      <c r="M687" s="30"/>
      <c r="N687" s="30"/>
      <c r="O687" s="30"/>
      <c r="P687" s="30"/>
      <c r="Q687" s="30"/>
    </row>
    <row r="688" spans="2:17" ht="68" customHeight="1">
      <c r="B688" s="30"/>
      <c r="C688" s="297"/>
      <c r="D688" s="297"/>
      <c r="E688" s="297"/>
      <c r="L688" s="30"/>
      <c r="M688" s="30"/>
      <c r="N688" s="30"/>
      <c r="O688" s="30"/>
      <c r="P688" s="30"/>
      <c r="Q688" s="30"/>
    </row>
    <row r="689" spans="2:17" ht="68" customHeight="1">
      <c r="B689" s="30"/>
      <c r="C689" s="297"/>
      <c r="D689" s="297"/>
      <c r="E689" s="297"/>
      <c r="L689" s="30"/>
      <c r="M689" s="30"/>
      <c r="N689" s="30"/>
      <c r="O689" s="30"/>
      <c r="P689" s="30"/>
      <c r="Q689" s="30"/>
    </row>
    <row r="690" spans="2:17" ht="68" customHeight="1">
      <c r="B690" s="30"/>
      <c r="C690" s="297"/>
      <c r="D690" s="297"/>
      <c r="E690" s="297"/>
      <c r="L690" s="30"/>
      <c r="M690" s="30"/>
      <c r="N690" s="30"/>
      <c r="O690" s="30"/>
      <c r="P690" s="30"/>
      <c r="Q690" s="30"/>
    </row>
    <row r="691" spans="2:17" ht="68" customHeight="1">
      <c r="B691" s="30"/>
      <c r="C691" s="297"/>
      <c r="D691" s="297"/>
      <c r="E691" s="297"/>
      <c r="L691" s="30"/>
      <c r="M691" s="30"/>
      <c r="N691" s="30"/>
      <c r="O691" s="30"/>
      <c r="P691" s="30"/>
      <c r="Q691" s="30"/>
    </row>
    <row r="692" spans="2:17" ht="68" customHeight="1">
      <c r="B692" s="30"/>
      <c r="C692" s="297"/>
      <c r="D692" s="297"/>
      <c r="E692" s="297"/>
      <c r="L692" s="30"/>
      <c r="M692" s="30"/>
      <c r="N692" s="30"/>
      <c r="O692" s="30"/>
      <c r="P692" s="30"/>
      <c r="Q692" s="30"/>
    </row>
    <row r="693" spans="2:17" ht="68" customHeight="1">
      <c r="B693" s="30"/>
      <c r="C693" s="297"/>
      <c r="D693" s="297"/>
      <c r="E693" s="297"/>
      <c r="L693" s="30"/>
      <c r="M693" s="30"/>
      <c r="N693" s="30"/>
      <c r="O693" s="30"/>
      <c r="P693" s="30"/>
      <c r="Q693" s="30"/>
    </row>
    <row r="694" spans="2:17" ht="68" customHeight="1">
      <c r="B694" s="30"/>
      <c r="C694" s="297"/>
      <c r="D694" s="297"/>
      <c r="E694" s="297"/>
      <c r="L694" s="30"/>
      <c r="M694" s="30"/>
      <c r="N694" s="30"/>
      <c r="O694" s="30"/>
      <c r="P694" s="30"/>
      <c r="Q694" s="30"/>
    </row>
    <row r="695" spans="2:17" ht="68" customHeight="1">
      <c r="B695" s="30"/>
      <c r="C695" s="297"/>
      <c r="D695" s="297"/>
      <c r="E695" s="297"/>
      <c r="L695" s="30"/>
      <c r="M695" s="30"/>
      <c r="N695" s="30"/>
      <c r="O695" s="30"/>
      <c r="P695" s="30"/>
      <c r="Q695" s="30"/>
    </row>
    <row r="696" spans="2:17" ht="68" customHeight="1">
      <c r="B696" s="30"/>
      <c r="C696" s="297"/>
      <c r="D696" s="297"/>
      <c r="E696" s="297"/>
      <c r="L696" s="30"/>
      <c r="M696" s="30"/>
      <c r="N696" s="30"/>
      <c r="O696" s="30"/>
      <c r="P696" s="30"/>
      <c r="Q696" s="30"/>
    </row>
    <row r="697" spans="2:17" ht="68" customHeight="1">
      <c r="B697" s="30"/>
      <c r="C697" s="297"/>
      <c r="D697" s="297"/>
      <c r="E697" s="297"/>
      <c r="L697" s="30"/>
      <c r="M697" s="30"/>
      <c r="N697" s="30"/>
      <c r="O697" s="30"/>
      <c r="P697" s="30"/>
      <c r="Q697" s="30"/>
    </row>
    <row r="698" spans="2:17" ht="68" customHeight="1">
      <c r="B698" s="30"/>
      <c r="C698" s="297"/>
      <c r="D698" s="297"/>
      <c r="E698" s="297"/>
      <c r="L698" s="30"/>
      <c r="M698" s="30"/>
      <c r="N698" s="30"/>
      <c r="O698" s="30"/>
      <c r="P698" s="30"/>
      <c r="Q698" s="30"/>
    </row>
    <row r="699" spans="2:17" ht="68" customHeight="1">
      <c r="B699" s="30"/>
      <c r="C699" s="297"/>
      <c r="D699" s="297"/>
      <c r="E699" s="297"/>
      <c r="L699" s="30"/>
      <c r="M699" s="30"/>
      <c r="N699" s="30"/>
      <c r="O699" s="30"/>
      <c r="P699" s="30"/>
      <c r="Q699" s="30"/>
    </row>
    <row r="700" spans="2:17" ht="68" customHeight="1">
      <c r="B700" s="30"/>
      <c r="C700" s="297"/>
      <c r="D700" s="297"/>
      <c r="E700" s="297"/>
      <c r="L700" s="30"/>
      <c r="M700" s="30"/>
      <c r="N700" s="30"/>
      <c r="O700" s="30"/>
      <c r="P700" s="30"/>
      <c r="Q700" s="30"/>
    </row>
    <row r="701" spans="2:17" ht="68" customHeight="1">
      <c r="B701" s="30"/>
      <c r="C701" s="297"/>
      <c r="D701" s="297"/>
      <c r="E701" s="297"/>
      <c r="L701" s="30"/>
      <c r="M701" s="30"/>
      <c r="N701" s="30"/>
      <c r="O701" s="30"/>
      <c r="P701" s="30"/>
      <c r="Q701" s="30"/>
    </row>
    <row r="702" spans="2:17" ht="68" customHeight="1">
      <c r="B702" s="30"/>
      <c r="C702" s="297"/>
      <c r="D702" s="297"/>
      <c r="E702" s="297"/>
      <c r="L702" s="30"/>
      <c r="M702" s="30"/>
      <c r="N702" s="30"/>
      <c r="O702" s="30"/>
      <c r="P702" s="30"/>
      <c r="Q702" s="30"/>
    </row>
    <row r="703" spans="2:17" ht="68" customHeight="1">
      <c r="B703" s="30"/>
      <c r="C703" s="297"/>
      <c r="D703" s="297"/>
      <c r="E703" s="297"/>
      <c r="L703" s="30"/>
      <c r="M703" s="30"/>
      <c r="N703" s="30"/>
      <c r="O703" s="30"/>
      <c r="P703" s="30"/>
      <c r="Q703" s="30"/>
    </row>
    <row r="704" spans="2:17" ht="68" customHeight="1">
      <c r="B704" s="30"/>
      <c r="C704" s="297"/>
      <c r="D704" s="297"/>
      <c r="E704" s="297"/>
      <c r="L704" s="30"/>
      <c r="M704" s="30"/>
      <c r="N704" s="30"/>
      <c r="O704" s="30"/>
      <c r="P704" s="30"/>
      <c r="Q704" s="30"/>
    </row>
    <row r="705" spans="2:17" ht="68" customHeight="1">
      <c r="B705" s="30"/>
      <c r="C705" s="297"/>
      <c r="D705" s="297"/>
      <c r="E705" s="297"/>
      <c r="L705" s="30"/>
      <c r="M705" s="30"/>
      <c r="N705" s="30"/>
      <c r="O705" s="30"/>
      <c r="P705" s="30"/>
      <c r="Q705" s="30"/>
    </row>
  </sheetData>
  <sortState ref="A2:AA526">
    <sortCondition ref="A1"/>
  </sortState>
  <phoneticPr fontId="12" type="noConversion"/>
  <printOptions horizontalCentered="1" verticalCentered="1"/>
  <pageMargins left="0.75000000000000011" right="0.75000000000000011" top="0.21259842519685043" bottom="0.21259842519685043" header="0.5" footer="0.5"/>
  <pageSetup paperSize="9" scale="10" orientation="portrait" horizontalDpi="4294967292" verticalDpi="4294967292"/>
  <headerFooter>
    <oddFooter>&amp;L&amp;"Lucida Grande,Normal"&amp;K000000LISTING AFFICHES EUROS&amp;C&amp;"Lucida Grande,Normal"&amp;K000000V2&amp;R&amp;"Lucida Grande,Normal"&amp;K0000005/03/2014</oddFoot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sheetPr>
  <dimension ref="A1:BC526"/>
  <sheetViews>
    <sheetView topLeftCell="AC173" workbookViewId="0">
      <selection activeCell="AQ181" sqref="AQ181"/>
    </sheetView>
  </sheetViews>
  <sheetFormatPr baseColWidth="10" defaultColWidth="17.375" defaultRowHeight="25" customHeight="1" x14ac:dyDescent="0"/>
  <cols>
    <col min="1" max="2" width="6.375" style="184" customWidth="1"/>
    <col min="3" max="3" width="17.375" style="184"/>
    <col min="4" max="4" width="15.125" style="184" customWidth="1"/>
    <col min="5" max="5" width="32.5" style="184" customWidth="1"/>
    <col min="6" max="6" width="14.125" style="184" customWidth="1"/>
    <col min="7" max="7" width="14.875" style="184" customWidth="1"/>
    <col min="8" max="12" width="5.5" style="184" customWidth="1"/>
    <col min="13" max="13" width="17.375" style="184"/>
    <col min="14" max="14" width="6.5" style="184" customWidth="1"/>
    <col min="15" max="23" width="4.5" style="184" customWidth="1"/>
    <col min="24" max="24" width="7.5" style="184" customWidth="1"/>
    <col min="25" max="29" width="4.875" style="184" customWidth="1"/>
    <col min="30" max="31" width="17.375" style="184"/>
    <col min="32" max="38" width="5.875" style="184" customWidth="1"/>
    <col min="39" max="39" width="27" style="184" customWidth="1"/>
    <col min="40" max="40" width="14.5" style="184" customWidth="1"/>
    <col min="41" max="41" width="9.5" style="184" customWidth="1"/>
    <col min="42" max="42" width="7.125" style="184" customWidth="1"/>
    <col min="43" max="43" width="17.375" style="184"/>
    <col min="44" max="44" width="12.375" style="184" customWidth="1"/>
    <col min="45" max="47" width="17.375" style="184"/>
    <col min="48" max="48" width="16.125" style="184" customWidth="1"/>
    <col min="49" max="49" width="14.125" style="184" customWidth="1"/>
    <col min="50" max="16384" width="17.375" style="184"/>
  </cols>
  <sheetData>
    <row r="1" spans="1:55" ht="25" customHeight="1">
      <c r="A1" s="257" t="s">
        <v>3511</v>
      </c>
      <c r="B1" s="257" t="s">
        <v>3649</v>
      </c>
      <c r="C1" s="257" t="s">
        <v>3650</v>
      </c>
      <c r="D1" s="257" t="s">
        <v>3664</v>
      </c>
      <c r="E1" s="257" t="s">
        <v>3665</v>
      </c>
      <c r="F1" s="184" t="s">
        <v>3666</v>
      </c>
      <c r="G1" s="184" t="s">
        <v>3667</v>
      </c>
      <c r="H1" s="184" t="s">
        <v>3668</v>
      </c>
      <c r="I1" s="184" t="s">
        <v>3669</v>
      </c>
      <c r="J1" s="184" t="s">
        <v>3670</v>
      </c>
      <c r="K1" s="184" t="s">
        <v>3671</v>
      </c>
      <c r="L1" s="184" t="s">
        <v>3672</v>
      </c>
      <c r="M1" s="257" t="s">
        <v>3673</v>
      </c>
      <c r="N1" s="184" t="s">
        <v>3674</v>
      </c>
      <c r="O1" s="184" t="s">
        <v>3675</v>
      </c>
      <c r="P1" s="184" t="s">
        <v>3676</v>
      </c>
      <c r="Q1" s="184" t="s">
        <v>3677</v>
      </c>
      <c r="R1" s="184" t="s">
        <v>3678</v>
      </c>
      <c r="S1" s="184" t="s">
        <v>3679</v>
      </c>
      <c r="T1" s="184" t="s">
        <v>3680</v>
      </c>
      <c r="U1" s="184" t="s">
        <v>3681</v>
      </c>
      <c r="V1" s="184" t="s">
        <v>3682</v>
      </c>
      <c r="W1" s="184" t="s">
        <v>3683</v>
      </c>
      <c r="X1" s="257" t="s">
        <v>3684</v>
      </c>
      <c r="Y1" s="184" t="s">
        <v>3685</v>
      </c>
      <c r="Z1" s="184" t="s">
        <v>3686</v>
      </c>
      <c r="AA1" s="184" t="s">
        <v>3687</v>
      </c>
      <c r="AB1" s="184" t="s">
        <v>3688</v>
      </c>
      <c r="AC1" s="184" t="s">
        <v>3689</v>
      </c>
      <c r="AD1" s="257" t="s">
        <v>3690</v>
      </c>
      <c r="AE1" s="257" t="s">
        <v>3653</v>
      </c>
      <c r="AF1" s="184" t="s">
        <v>3691</v>
      </c>
      <c r="AG1" s="184" t="s">
        <v>3654</v>
      </c>
      <c r="AH1" s="184" t="s">
        <v>3655</v>
      </c>
      <c r="AI1" s="184" t="s">
        <v>3656</v>
      </c>
      <c r="AJ1" s="184" t="s">
        <v>3657</v>
      </c>
      <c r="AK1" s="184" t="s">
        <v>3692</v>
      </c>
      <c r="AL1" s="184" t="s">
        <v>3693</v>
      </c>
      <c r="AM1" s="257" t="s">
        <v>3694</v>
      </c>
      <c r="AN1" s="184" t="s">
        <v>3695</v>
      </c>
      <c r="AO1" s="184" t="s">
        <v>3696</v>
      </c>
      <c r="AP1" s="184" t="s">
        <v>3697</v>
      </c>
      <c r="AQ1" s="257" t="s">
        <v>3698</v>
      </c>
      <c r="AR1" s="184" t="s">
        <v>3699</v>
      </c>
      <c r="AS1" s="184" t="s">
        <v>3700</v>
      </c>
      <c r="AT1" s="184" t="s">
        <v>3701</v>
      </c>
      <c r="AU1" s="184" t="s">
        <v>3702</v>
      </c>
      <c r="AV1" s="184" t="s">
        <v>3703</v>
      </c>
      <c r="AW1" s="184" t="s">
        <v>3704</v>
      </c>
      <c r="AX1" s="184" t="s">
        <v>3705</v>
      </c>
      <c r="AY1" s="184" t="s">
        <v>3706</v>
      </c>
      <c r="AZ1" s="184" t="s">
        <v>3707</v>
      </c>
      <c r="BA1" s="184" t="s">
        <v>3708</v>
      </c>
      <c r="BB1" s="184" t="s">
        <v>3709</v>
      </c>
      <c r="BC1" s="184" t="s">
        <v>3710</v>
      </c>
    </row>
    <row r="2" spans="1:55" ht="25" customHeight="1">
      <c r="A2" s="184">
        <v>10001</v>
      </c>
      <c r="B2" s="21">
        <v>1</v>
      </c>
      <c r="C2" s="16" t="s">
        <v>946</v>
      </c>
      <c r="D2" s="184" t="s">
        <v>3766</v>
      </c>
      <c r="E2" s="261">
        <v>160</v>
      </c>
      <c r="M2" s="21" t="s">
        <v>349</v>
      </c>
      <c r="X2" s="127">
        <v>5</v>
      </c>
      <c r="AD2" s="16" t="s">
        <v>660</v>
      </c>
      <c r="AE2" s="11" t="s">
        <v>1759</v>
      </c>
      <c r="AM2" s="184">
        <v>1</v>
      </c>
      <c r="AP2" s="184">
        <v>1</v>
      </c>
      <c r="AQ2" s="183" t="s">
        <v>3851</v>
      </c>
    </row>
    <row r="3" spans="1:55" ht="25" customHeight="1">
      <c r="A3" s="184">
        <v>10002</v>
      </c>
      <c r="B3" s="21">
        <v>1</v>
      </c>
      <c r="C3" s="16" t="s">
        <v>947</v>
      </c>
      <c r="D3" s="184" t="s">
        <v>3766</v>
      </c>
      <c r="E3" s="261">
        <v>160</v>
      </c>
      <c r="M3" s="21" t="s">
        <v>350</v>
      </c>
      <c r="X3" s="127">
        <v>11</v>
      </c>
      <c r="AD3" s="16" t="s">
        <v>661</v>
      </c>
      <c r="AE3" s="11" t="s">
        <v>1760</v>
      </c>
      <c r="AM3" s="184">
        <v>1</v>
      </c>
      <c r="AP3" s="184">
        <v>1</v>
      </c>
      <c r="AQ3" s="183" t="s">
        <v>3852</v>
      </c>
    </row>
    <row r="4" spans="1:55" ht="25" customHeight="1">
      <c r="A4" s="184">
        <v>10003</v>
      </c>
      <c r="B4" s="21">
        <v>1</v>
      </c>
      <c r="C4" s="16" t="s">
        <v>948</v>
      </c>
      <c r="D4" s="184" t="s">
        <v>3766</v>
      </c>
      <c r="E4" s="261">
        <v>170</v>
      </c>
      <c r="M4" s="21" t="s">
        <v>351</v>
      </c>
      <c r="X4" s="127">
        <v>3</v>
      </c>
      <c r="AD4" s="16" t="s">
        <v>662</v>
      </c>
      <c r="AE4" s="11" t="s">
        <v>1761</v>
      </c>
      <c r="AM4" s="184">
        <v>1</v>
      </c>
      <c r="AP4" s="184">
        <v>1</v>
      </c>
      <c r="AQ4" s="183" t="s">
        <v>3853</v>
      </c>
    </row>
    <row r="5" spans="1:55" ht="25" customHeight="1">
      <c r="A5" s="184">
        <v>10004</v>
      </c>
      <c r="B5" s="21">
        <v>1</v>
      </c>
      <c r="C5" s="16" t="s">
        <v>428</v>
      </c>
      <c r="D5" s="184" t="s">
        <v>3766</v>
      </c>
      <c r="E5" s="261">
        <v>290</v>
      </c>
      <c r="M5" s="21" t="s">
        <v>943</v>
      </c>
      <c r="X5" s="127"/>
      <c r="AD5" s="16" t="s">
        <v>1040</v>
      </c>
      <c r="AE5" s="11" t="s">
        <v>1762</v>
      </c>
      <c r="AM5" s="184">
        <v>1</v>
      </c>
      <c r="AP5" s="184">
        <v>1</v>
      </c>
      <c r="AQ5" s="183" t="s">
        <v>4400</v>
      </c>
    </row>
    <row r="6" spans="1:55" ht="25" customHeight="1">
      <c r="A6" s="184">
        <v>10005</v>
      </c>
      <c r="B6" s="21">
        <v>1</v>
      </c>
      <c r="C6" s="16" t="s">
        <v>666</v>
      </c>
      <c r="D6" s="184" t="s">
        <v>3766</v>
      </c>
      <c r="E6" s="261">
        <v>290</v>
      </c>
      <c r="M6" s="21" t="s">
        <v>944</v>
      </c>
      <c r="X6" s="127"/>
      <c r="AD6" s="16" t="s">
        <v>1041</v>
      </c>
      <c r="AE6" s="11" t="s">
        <v>1763</v>
      </c>
      <c r="AM6" s="184">
        <v>1</v>
      </c>
      <c r="AP6" s="184">
        <v>1</v>
      </c>
      <c r="AQ6" s="183" t="s">
        <v>4401</v>
      </c>
    </row>
    <row r="7" spans="1:55" ht="25" customHeight="1">
      <c r="A7" s="184">
        <v>10006</v>
      </c>
      <c r="B7" s="21">
        <v>1</v>
      </c>
      <c r="C7" s="16" t="s">
        <v>665</v>
      </c>
      <c r="D7" s="184" t="s">
        <v>3766</v>
      </c>
      <c r="E7" s="261">
        <v>290</v>
      </c>
      <c r="M7" s="21" t="s">
        <v>945</v>
      </c>
      <c r="X7" s="127"/>
      <c r="AD7" s="16" t="s">
        <v>1042</v>
      </c>
      <c r="AE7" s="11" t="s">
        <v>1764</v>
      </c>
      <c r="AM7" s="184">
        <v>1</v>
      </c>
      <c r="AP7" s="184">
        <v>1</v>
      </c>
      <c r="AQ7" s="183" t="s">
        <v>4402</v>
      </c>
    </row>
    <row r="8" spans="1:55" ht="25" customHeight="1">
      <c r="A8" s="184">
        <v>10007</v>
      </c>
      <c r="B8" s="21">
        <v>1</v>
      </c>
      <c r="C8" s="16" t="s">
        <v>965</v>
      </c>
      <c r="D8" s="184" t="s">
        <v>3767</v>
      </c>
      <c r="E8" s="261">
        <v>145</v>
      </c>
      <c r="M8" s="21" t="s">
        <v>368</v>
      </c>
      <c r="X8" s="127">
        <v>3</v>
      </c>
      <c r="AD8" s="16" t="s">
        <v>667</v>
      </c>
      <c r="AE8" s="11" t="s">
        <v>47</v>
      </c>
      <c r="AM8" s="184">
        <v>1</v>
      </c>
      <c r="AP8" s="184">
        <v>1</v>
      </c>
      <c r="AQ8" s="183" t="s">
        <v>4403</v>
      </c>
    </row>
    <row r="9" spans="1:55" ht="25" customHeight="1">
      <c r="A9" s="184">
        <v>10008</v>
      </c>
      <c r="B9" s="21">
        <v>1</v>
      </c>
      <c r="C9" s="16" t="s">
        <v>964</v>
      </c>
      <c r="D9" s="184" t="s">
        <v>3767</v>
      </c>
      <c r="E9" s="261">
        <v>140</v>
      </c>
      <c r="M9" s="21" t="s">
        <v>369</v>
      </c>
      <c r="X9" s="127"/>
      <c r="AD9" s="16" t="s">
        <v>2035</v>
      </c>
      <c r="AE9" s="11" t="s">
        <v>1765</v>
      </c>
      <c r="AM9" s="184">
        <v>1</v>
      </c>
      <c r="AP9" s="184">
        <v>1</v>
      </c>
      <c r="AQ9" s="183" t="s">
        <v>4404</v>
      </c>
    </row>
    <row r="10" spans="1:55" ht="25" customHeight="1">
      <c r="A10" s="184">
        <v>10009</v>
      </c>
      <c r="B10" s="21">
        <v>1</v>
      </c>
      <c r="C10" s="16" t="s">
        <v>963</v>
      </c>
      <c r="D10" s="184" t="s">
        <v>3767</v>
      </c>
      <c r="E10" s="261">
        <v>138</v>
      </c>
      <c r="M10" s="21" t="s">
        <v>370</v>
      </c>
      <c r="X10" s="127">
        <v>5</v>
      </c>
      <c r="AD10" s="16" t="s">
        <v>658</v>
      </c>
      <c r="AE10" s="11" t="s">
        <v>1766</v>
      </c>
      <c r="AM10" s="184">
        <v>1</v>
      </c>
      <c r="AP10" s="184">
        <v>1</v>
      </c>
      <c r="AQ10" s="183" t="s">
        <v>4405</v>
      </c>
    </row>
    <row r="11" spans="1:55" ht="25" customHeight="1">
      <c r="A11" s="184">
        <v>10010</v>
      </c>
      <c r="B11" s="21">
        <v>1</v>
      </c>
      <c r="C11" s="16" t="s">
        <v>962</v>
      </c>
      <c r="D11" s="184" t="s">
        <v>3767</v>
      </c>
      <c r="E11" s="261">
        <v>128</v>
      </c>
      <c r="M11" s="21" t="s">
        <v>371</v>
      </c>
      <c r="X11" s="127"/>
      <c r="AD11" s="16" t="s">
        <v>809</v>
      </c>
      <c r="AE11" s="11" t="s">
        <v>48</v>
      </c>
      <c r="AM11" s="184">
        <v>1</v>
      </c>
      <c r="AP11" s="184">
        <v>1</v>
      </c>
      <c r="AQ11" s="183" t="s">
        <v>4406</v>
      </c>
    </row>
    <row r="12" spans="1:55" ht="25" customHeight="1">
      <c r="A12" s="184">
        <v>10011</v>
      </c>
      <c r="B12" s="21">
        <v>1</v>
      </c>
      <c r="C12" s="16" t="s">
        <v>0</v>
      </c>
      <c r="D12" s="184" t="s">
        <v>3767</v>
      </c>
      <c r="E12" s="261">
        <v>120</v>
      </c>
      <c r="M12" s="21" t="s">
        <v>372</v>
      </c>
      <c r="X12" s="127"/>
      <c r="AD12" s="16" t="s">
        <v>1044</v>
      </c>
      <c r="AE12" s="11" t="s">
        <v>49</v>
      </c>
      <c r="AM12" s="184">
        <v>1</v>
      </c>
      <c r="AP12" s="184">
        <v>1</v>
      </c>
      <c r="AQ12" s="183" t="s">
        <v>4407</v>
      </c>
    </row>
    <row r="13" spans="1:55" ht="25" customHeight="1">
      <c r="A13" s="184">
        <v>10012</v>
      </c>
      <c r="B13" s="21">
        <v>1</v>
      </c>
      <c r="C13" s="16" t="s">
        <v>1</v>
      </c>
      <c r="D13" s="184" t="s">
        <v>3767</v>
      </c>
      <c r="E13" s="261">
        <v>120</v>
      </c>
      <c r="M13" s="21" t="s">
        <v>373</v>
      </c>
      <c r="X13" s="127"/>
      <c r="AD13" s="16" t="s">
        <v>808</v>
      </c>
      <c r="AE13" s="11" t="s">
        <v>50</v>
      </c>
      <c r="AM13" s="184">
        <v>1</v>
      </c>
      <c r="AP13" s="184">
        <v>1</v>
      </c>
      <c r="AQ13" s="183" t="s">
        <v>4408</v>
      </c>
    </row>
    <row r="14" spans="1:55" ht="25" customHeight="1">
      <c r="A14" s="184">
        <v>10013</v>
      </c>
      <c r="B14" s="21">
        <v>1</v>
      </c>
      <c r="C14" s="16" t="s">
        <v>400</v>
      </c>
      <c r="D14" s="184" t="s">
        <v>3767</v>
      </c>
      <c r="E14" s="261">
        <v>117</v>
      </c>
      <c r="M14" s="21" t="s">
        <v>374</v>
      </c>
      <c r="X14" s="127"/>
      <c r="AD14" s="16" t="s">
        <v>659</v>
      </c>
      <c r="AE14" s="11" t="s">
        <v>51</v>
      </c>
      <c r="AM14" s="184">
        <v>1</v>
      </c>
      <c r="AP14" s="184">
        <v>1</v>
      </c>
      <c r="AQ14" s="183" t="s">
        <v>4409</v>
      </c>
    </row>
    <row r="15" spans="1:55" ht="25" customHeight="1">
      <c r="A15" s="184">
        <v>10014</v>
      </c>
      <c r="B15" s="21">
        <v>1</v>
      </c>
      <c r="C15" s="16" t="s">
        <v>2</v>
      </c>
      <c r="D15" s="184" t="s">
        <v>3767</v>
      </c>
      <c r="E15" s="261">
        <v>120</v>
      </c>
      <c r="M15" s="21" t="s">
        <v>375</v>
      </c>
      <c r="X15" s="127"/>
      <c r="AD15" s="16" t="s">
        <v>2036</v>
      </c>
      <c r="AE15" s="11" t="s">
        <v>52</v>
      </c>
      <c r="AM15" s="184">
        <v>1</v>
      </c>
      <c r="AP15" s="184">
        <v>1</v>
      </c>
      <c r="AQ15" s="183" t="s">
        <v>4410</v>
      </c>
    </row>
    <row r="16" spans="1:55" ht="25" customHeight="1">
      <c r="A16" s="184">
        <v>10015</v>
      </c>
      <c r="B16" s="21">
        <v>1</v>
      </c>
      <c r="C16" s="16" t="s">
        <v>1334</v>
      </c>
      <c r="D16" s="184" t="s">
        <v>3719</v>
      </c>
      <c r="E16" s="261">
        <v>4</v>
      </c>
      <c r="M16" s="21" t="s">
        <v>976</v>
      </c>
      <c r="X16" s="127">
        <v>300</v>
      </c>
      <c r="AD16" s="16" t="s">
        <v>1336</v>
      </c>
      <c r="AE16" s="11" t="s">
        <v>1337</v>
      </c>
      <c r="AM16" s="184">
        <v>1</v>
      </c>
      <c r="AP16" s="184">
        <v>1</v>
      </c>
      <c r="AQ16" s="183" t="s">
        <v>4411</v>
      </c>
    </row>
    <row r="17" spans="1:43" ht="25" customHeight="1">
      <c r="A17" s="184">
        <v>10016</v>
      </c>
      <c r="B17" s="21">
        <v>1</v>
      </c>
      <c r="C17" s="16" t="s">
        <v>664</v>
      </c>
      <c r="D17" s="184" t="s">
        <v>3768</v>
      </c>
      <c r="E17" s="261">
        <v>240</v>
      </c>
      <c r="M17" s="21" t="s">
        <v>949</v>
      </c>
      <c r="X17" s="127">
        <v>1</v>
      </c>
      <c r="AD17" s="16" t="s">
        <v>1043</v>
      </c>
      <c r="AE17" s="11" t="s">
        <v>1060</v>
      </c>
      <c r="AM17" s="184">
        <v>1</v>
      </c>
      <c r="AP17" s="184">
        <v>1</v>
      </c>
      <c r="AQ17" s="184" t="s">
        <v>4412</v>
      </c>
    </row>
    <row r="18" spans="1:43" ht="25" customHeight="1">
      <c r="A18" s="184">
        <v>10017</v>
      </c>
      <c r="B18" s="21">
        <v>1</v>
      </c>
      <c r="C18" s="16" t="s">
        <v>429</v>
      </c>
      <c r="D18" s="184" t="s">
        <v>3768</v>
      </c>
      <c r="E18" s="261">
        <v>240</v>
      </c>
      <c r="M18" s="21" t="s">
        <v>951</v>
      </c>
      <c r="X18" s="127"/>
      <c r="AD18" s="16" t="s">
        <v>1051</v>
      </c>
      <c r="AE18" s="11" t="s">
        <v>1340</v>
      </c>
      <c r="AM18" s="184">
        <v>1</v>
      </c>
      <c r="AP18" s="184">
        <v>1</v>
      </c>
      <c r="AQ18" s="184" t="s">
        <v>3854</v>
      </c>
    </row>
    <row r="19" spans="1:43" ht="25" customHeight="1">
      <c r="A19" s="184">
        <v>10018</v>
      </c>
      <c r="B19" s="21">
        <v>1</v>
      </c>
      <c r="C19" s="16" t="s">
        <v>671</v>
      </c>
      <c r="D19" s="184" t="s">
        <v>3768</v>
      </c>
      <c r="E19" s="261">
        <v>240</v>
      </c>
      <c r="M19" s="21" t="s">
        <v>952</v>
      </c>
      <c r="X19" s="127">
        <v>1</v>
      </c>
      <c r="AD19" s="16" t="s">
        <v>1045</v>
      </c>
      <c r="AE19" s="11" t="s">
        <v>1767</v>
      </c>
      <c r="AM19" s="184">
        <v>1</v>
      </c>
      <c r="AP19" s="184">
        <v>1</v>
      </c>
      <c r="AQ19" s="184" t="s">
        <v>3855</v>
      </c>
    </row>
    <row r="20" spans="1:43" ht="25" customHeight="1">
      <c r="A20" s="184">
        <v>10019</v>
      </c>
      <c r="B20" s="21">
        <v>1</v>
      </c>
      <c r="C20" s="16" t="s">
        <v>672</v>
      </c>
      <c r="D20" s="184" t="s">
        <v>3768</v>
      </c>
      <c r="E20" s="261">
        <v>240</v>
      </c>
      <c r="M20" s="21" t="s">
        <v>953</v>
      </c>
      <c r="X20" s="127"/>
      <c r="AD20" s="16" t="s">
        <v>1050</v>
      </c>
      <c r="AE20" s="11" t="s">
        <v>1338</v>
      </c>
      <c r="AM20" s="184">
        <v>1</v>
      </c>
      <c r="AP20" s="184">
        <v>1</v>
      </c>
      <c r="AQ20" s="184" t="s">
        <v>3899</v>
      </c>
    </row>
    <row r="21" spans="1:43" ht="25" customHeight="1">
      <c r="A21" s="184">
        <v>10020</v>
      </c>
      <c r="B21" s="21">
        <v>1</v>
      </c>
      <c r="C21" s="16" t="s">
        <v>958</v>
      </c>
      <c r="D21" s="184" t="s">
        <v>3768</v>
      </c>
      <c r="E21" s="261">
        <v>220</v>
      </c>
      <c r="M21" s="21" t="s">
        <v>954</v>
      </c>
      <c r="X21" s="127"/>
      <c r="AD21" s="16" t="s">
        <v>1049</v>
      </c>
      <c r="AE21" s="11" t="s">
        <v>1339</v>
      </c>
      <c r="AM21" s="184">
        <v>1</v>
      </c>
      <c r="AP21" s="184">
        <v>1</v>
      </c>
      <c r="AQ21" s="184" t="s">
        <v>3856</v>
      </c>
    </row>
    <row r="22" spans="1:43" ht="25" customHeight="1">
      <c r="A22" s="184">
        <v>10021</v>
      </c>
      <c r="B22" s="21">
        <v>1</v>
      </c>
      <c r="C22" s="16" t="s">
        <v>961</v>
      </c>
      <c r="D22" s="184" t="s">
        <v>3768</v>
      </c>
      <c r="E22" s="261">
        <v>190</v>
      </c>
      <c r="M22" s="21" t="s">
        <v>955</v>
      </c>
      <c r="X22" s="127"/>
      <c r="AD22" s="16" t="s">
        <v>1048</v>
      </c>
      <c r="AE22" s="11" t="s">
        <v>1343</v>
      </c>
      <c r="AM22" s="184">
        <v>1</v>
      </c>
      <c r="AP22" s="184">
        <v>1</v>
      </c>
      <c r="AQ22" s="184" t="s">
        <v>3899</v>
      </c>
    </row>
    <row r="23" spans="1:43" ht="25" customHeight="1">
      <c r="A23" s="184">
        <v>10022</v>
      </c>
      <c r="B23" s="21">
        <v>1</v>
      </c>
      <c r="C23" s="16" t="s">
        <v>960</v>
      </c>
      <c r="D23" s="184" t="s">
        <v>3768</v>
      </c>
      <c r="E23" s="261">
        <v>175</v>
      </c>
      <c r="M23" s="21" t="s">
        <v>956</v>
      </c>
      <c r="X23" s="127"/>
      <c r="AD23" s="16" t="s">
        <v>1047</v>
      </c>
      <c r="AE23" s="11" t="s">
        <v>1344</v>
      </c>
      <c r="AM23" s="184">
        <v>1</v>
      </c>
      <c r="AP23" s="184">
        <v>1</v>
      </c>
      <c r="AQ23" s="184" t="s">
        <v>3899</v>
      </c>
    </row>
    <row r="24" spans="1:43" ht="25" customHeight="1">
      <c r="A24" s="184">
        <v>10023</v>
      </c>
      <c r="B24" s="21">
        <v>1</v>
      </c>
      <c r="C24" s="16" t="s">
        <v>959</v>
      </c>
      <c r="D24" s="184" t="s">
        <v>3768</v>
      </c>
      <c r="E24" s="261">
        <v>280</v>
      </c>
      <c r="M24" s="21" t="s">
        <v>957</v>
      </c>
      <c r="X24" s="127"/>
      <c r="AD24" s="16" t="s">
        <v>1046</v>
      </c>
      <c r="AE24" s="11" t="s">
        <v>1342</v>
      </c>
      <c r="AM24" s="184">
        <v>1</v>
      </c>
      <c r="AP24" s="184">
        <v>1</v>
      </c>
      <c r="AQ24" s="184" t="s">
        <v>3899</v>
      </c>
    </row>
    <row r="25" spans="1:43" ht="25" customHeight="1">
      <c r="A25" s="184">
        <v>10024</v>
      </c>
      <c r="B25" s="21">
        <v>1</v>
      </c>
      <c r="C25" s="16" t="s">
        <v>797</v>
      </c>
      <c r="D25" s="184" t="s">
        <v>3769</v>
      </c>
      <c r="E25" s="261">
        <v>600</v>
      </c>
      <c r="M25" s="21" t="s">
        <v>376</v>
      </c>
      <c r="X25" s="127"/>
      <c r="AD25" s="16" t="s">
        <v>807</v>
      </c>
      <c r="AE25" s="11" t="s">
        <v>1768</v>
      </c>
      <c r="AM25" s="184">
        <v>1</v>
      </c>
      <c r="AP25" s="184">
        <v>1</v>
      </c>
      <c r="AQ25" s="184" t="s">
        <v>3857</v>
      </c>
    </row>
    <row r="26" spans="1:43" ht="25" customHeight="1">
      <c r="A26" s="184">
        <v>10025</v>
      </c>
      <c r="B26" s="21">
        <v>1</v>
      </c>
      <c r="C26" s="16" t="s">
        <v>801</v>
      </c>
      <c r="D26" s="184" t="s">
        <v>3769</v>
      </c>
      <c r="E26" s="261">
        <v>900</v>
      </c>
      <c r="M26" s="21" t="s">
        <v>377</v>
      </c>
      <c r="X26" s="127"/>
      <c r="AD26" s="16" t="s">
        <v>799</v>
      </c>
      <c r="AE26" s="11" t="s">
        <v>1769</v>
      </c>
      <c r="AM26" s="184">
        <v>1</v>
      </c>
      <c r="AP26" s="184">
        <v>1</v>
      </c>
      <c r="AQ26" s="184" t="s">
        <v>3858</v>
      </c>
    </row>
    <row r="27" spans="1:43" ht="25" customHeight="1">
      <c r="A27" s="184">
        <v>10026</v>
      </c>
      <c r="B27" s="21">
        <v>1</v>
      </c>
      <c r="C27" s="16" t="s">
        <v>800</v>
      </c>
      <c r="D27" s="184" t="s">
        <v>3769</v>
      </c>
      <c r="E27" s="261">
        <v>1200</v>
      </c>
      <c r="M27" s="21" t="s">
        <v>378</v>
      </c>
      <c r="X27" s="127"/>
      <c r="AD27" s="16" t="s">
        <v>147</v>
      </c>
      <c r="AE27" s="11" t="s">
        <v>1770</v>
      </c>
      <c r="AM27" s="184">
        <v>1</v>
      </c>
      <c r="AP27" s="184">
        <v>1</v>
      </c>
      <c r="AQ27" s="184" t="s">
        <v>3859</v>
      </c>
    </row>
    <row r="28" spans="1:43" ht="25" customHeight="1">
      <c r="A28" s="184">
        <v>10027</v>
      </c>
      <c r="B28" s="21">
        <v>1</v>
      </c>
      <c r="C28" s="16" t="s">
        <v>3</v>
      </c>
      <c r="D28" s="184" t="s">
        <v>3719</v>
      </c>
      <c r="E28" s="261">
        <v>45</v>
      </c>
      <c r="M28" s="21" t="s">
        <v>379</v>
      </c>
      <c r="X28" s="127">
        <v>26</v>
      </c>
      <c r="AD28" s="16" t="s">
        <v>1345</v>
      </c>
      <c r="AE28" s="11" t="s">
        <v>1771</v>
      </c>
      <c r="AM28" s="184">
        <v>1</v>
      </c>
      <c r="AP28" s="184">
        <v>1</v>
      </c>
      <c r="AQ28" s="184" t="s">
        <v>3860</v>
      </c>
    </row>
    <row r="29" spans="1:43" ht="25" customHeight="1">
      <c r="A29" s="184">
        <v>10028</v>
      </c>
      <c r="B29" s="21">
        <v>1</v>
      </c>
      <c r="C29" s="16" t="s">
        <v>4</v>
      </c>
      <c r="D29" s="184" t="s">
        <v>3719</v>
      </c>
      <c r="E29" s="261">
        <v>56</v>
      </c>
      <c r="M29" s="21" t="s">
        <v>380</v>
      </c>
      <c r="X29" s="127">
        <v>13</v>
      </c>
      <c r="AD29" s="16" t="s">
        <v>1346</v>
      </c>
      <c r="AE29" s="11" t="s">
        <v>1772</v>
      </c>
      <c r="AM29" s="184">
        <v>1</v>
      </c>
      <c r="AP29" s="184">
        <v>1</v>
      </c>
      <c r="AQ29" s="184" t="s">
        <v>3861</v>
      </c>
    </row>
    <row r="30" spans="1:43" ht="25" customHeight="1">
      <c r="A30" s="184">
        <v>10029</v>
      </c>
      <c r="B30" s="21">
        <v>1</v>
      </c>
      <c r="C30" s="16" t="s">
        <v>902</v>
      </c>
      <c r="D30" s="184" t="s">
        <v>3719</v>
      </c>
      <c r="E30" s="261">
        <v>18</v>
      </c>
      <c r="M30" s="21" t="s">
        <v>381</v>
      </c>
      <c r="X30" s="127">
        <v>15</v>
      </c>
      <c r="AD30" s="16" t="s">
        <v>2037</v>
      </c>
      <c r="AE30" s="11" t="s">
        <v>15</v>
      </c>
      <c r="AM30" s="184">
        <v>1</v>
      </c>
      <c r="AP30" s="184">
        <v>1</v>
      </c>
      <c r="AQ30" s="184" t="s">
        <v>3862</v>
      </c>
    </row>
    <row r="31" spans="1:43" ht="25" customHeight="1">
      <c r="A31" s="184">
        <v>10030</v>
      </c>
      <c r="B31" s="21">
        <v>1</v>
      </c>
      <c r="C31" s="16" t="s">
        <v>1842</v>
      </c>
      <c r="D31" s="184" t="s">
        <v>3719</v>
      </c>
      <c r="E31" s="261">
        <v>8</v>
      </c>
      <c r="M31" s="21" t="s">
        <v>401</v>
      </c>
      <c r="X31" s="127">
        <v>47</v>
      </c>
      <c r="AD31" s="16" t="s">
        <v>1842</v>
      </c>
      <c r="AE31" s="11" t="s">
        <v>1773</v>
      </c>
      <c r="AM31" s="184">
        <v>1</v>
      </c>
      <c r="AP31" s="184">
        <v>1</v>
      </c>
      <c r="AQ31" s="184" t="s">
        <v>3863</v>
      </c>
    </row>
    <row r="32" spans="1:43" ht="25" customHeight="1">
      <c r="A32" s="184">
        <v>10031</v>
      </c>
      <c r="B32" s="21">
        <v>1</v>
      </c>
      <c r="C32" s="16" t="s">
        <v>1359</v>
      </c>
      <c r="D32" s="184" t="s">
        <v>3719</v>
      </c>
      <c r="E32" s="261">
        <v>10</v>
      </c>
      <c r="M32" s="21" t="s">
        <v>402</v>
      </c>
      <c r="X32" s="127"/>
      <c r="AD32" s="16" t="s">
        <v>1358</v>
      </c>
      <c r="AE32" s="11" t="s">
        <v>5</v>
      </c>
      <c r="AM32" s="184">
        <v>1</v>
      </c>
      <c r="AP32" s="184">
        <v>1</v>
      </c>
      <c r="AQ32" s="184" t="s">
        <v>3864</v>
      </c>
    </row>
    <row r="33" spans="1:43" ht="25" customHeight="1">
      <c r="A33" s="184">
        <v>10032</v>
      </c>
      <c r="B33" s="21">
        <v>1</v>
      </c>
      <c r="C33" s="16" t="s">
        <v>6</v>
      </c>
      <c r="D33" s="184" t="s">
        <v>3719</v>
      </c>
      <c r="E33" s="261">
        <v>8</v>
      </c>
      <c r="M33" s="21" t="s">
        <v>403</v>
      </c>
      <c r="X33" s="127">
        <v>8</v>
      </c>
      <c r="AD33" s="16" t="s">
        <v>1347</v>
      </c>
      <c r="AE33" s="11" t="s">
        <v>7</v>
      </c>
      <c r="AM33" s="184">
        <v>1</v>
      </c>
      <c r="AP33" s="184">
        <v>1</v>
      </c>
      <c r="AQ33" s="184" t="s">
        <v>3865</v>
      </c>
    </row>
    <row r="34" spans="1:43" ht="25" customHeight="1">
      <c r="A34" s="184">
        <v>10033</v>
      </c>
      <c r="B34" s="21">
        <v>1</v>
      </c>
      <c r="C34" s="16" t="s">
        <v>8</v>
      </c>
      <c r="D34" s="184" t="s">
        <v>3719</v>
      </c>
      <c r="E34" s="261">
        <v>8</v>
      </c>
      <c r="M34" s="21" t="s">
        <v>404</v>
      </c>
      <c r="X34" s="127">
        <v>5</v>
      </c>
      <c r="AD34" s="16" t="s">
        <v>1348</v>
      </c>
      <c r="AE34" s="11" t="s">
        <v>9</v>
      </c>
      <c r="AM34" s="184">
        <v>1</v>
      </c>
      <c r="AP34" s="184">
        <v>1</v>
      </c>
      <c r="AQ34" s="184" t="s">
        <v>3866</v>
      </c>
    </row>
    <row r="35" spans="1:43" ht="25" customHeight="1">
      <c r="A35" s="184">
        <v>10034</v>
      </c>
      <c r="B35" s="21">
        <v>1</v>
      </c>
      <c r="C35" s="16" t="s">
        <v>901</v>
      </c>
      <c r="D35" s="184" t="s">
        <v>3719</v>
      </c>
      <c r="E35" s="262">
        <v>95</v>
      </c>
      <c r="M35" s="21" t="s">
        <v>405</v>
      </c>
      <c r="X35" s="127">
        <v>1</v>
      </c>
      <c r="AD35" s="16" t="s">
        <v>1362</v>
      </c>
      <c r="AE35" s="11" t="s">
        <v>1363</v>
      </c>
      <c r="AM35" s="184">
        <v>1</v>
      </c>
      <c r="AP35" s="184">
        <v>1</v>
      </c>
      <c r="AQ35" s="184" t="s">
        <v>3867</v>
      </c>
    </row>
    <row r="36" spans="1:43" ht="25" customHeight="1">
      <c r="A36" s="184">
        <v>10035</v>
      </c>
      <c r="B36" s="21">
        <v>1</v>
      </c>
      <c r="C36" s="22" t="s">
        <v>1322</v>
      </c>
      <c r="D36" s="184" t="s">
        <v>3719</v>
      </c>
      <c r="E36" s="261">
        <v>8</v>
      </c>
      <c r="M36" s="21" t="s">
        <v>982</v>
      </c>
      <c r="X36" s="127"/>
      <c r="AD36" s="22" t="s">
        <v>1322</v>
      </c>
      <c r="AE36" s="11" t="s">
        <v>1399</v>
      </c>
      <c r="AM36" s="184">
        <v>1</v>
      </c>
      <c r="AP36" s="184">
        <v>1</v>
      </c>
      <c r="AQ36" s="184" t="s">
        <v>3868</v>
      </c>
    </row>
    <row r="37" spans="1:43" ht="25" customHeight="1">
      <c r="A37" s="184">
        <v>10036</v>
      </c>
      <c r="B37" s="21">
        <v>1</v>
      </c>
      <c r="C37" s="22" t="s">
        <v>3107</v>
      </c>
      <c r="D37" s="184" t="s">
        <v>3719</v>
      </c>
      <c r="E37" s="261"/>
      <c r="M37" s="21" t="s">
        <v>3053</v>
      </c>
      <c r="X37" s="127"/>
      <c r="AD37" s="22" t="s">
        <v>4295</v>
      </c>
      <c r="AE37" s="253"/>
      <c r="AM37" s="184">
        <v>1</v>
      </c>
      <c r="AP37" s="184">
        <v>1</v>
      </c>
      <c r="AQ37" s="184" t="s">
        <v>3899</v>
      </c>
    </row>
    <row r="38" spans="1:43" ht="25" customHeight="1">
      <c r="A38" s="184">
        <v>10037</v>
      </c>
      <c r="B38" s="21">
        <v>1</v>
      </c>
      <c r="C38" s="16" t="s">
        <v>3095</v>
      </c>
      <c r="D38" s="184" t="s">
        <v>3719</v>
      </c>
      <c r="E38" s="261">
        <v>80</v>
      </c>
      <c r="M38" s="21" t="s">
        <v>3093</v>
      </c>
      <c r="X38" s="127">
        <v>26</v>
      </c>
      <c r="AD38" s="16" t="s">
        <v>3099</v>
      </c>
      <c r="AE38" s="11" t="s">
        <v>3103</v>
      </c>
      <c r="AM38" s="184">
        <v>1</v>
      </c>
      <c r="AP38" s="184">
        <v>1</v>
      </c>
      <c r="AQ38" s="184" t="s">
        <v>3869</v>
      </c>
    </row>
    <row r="39" spans="1:43" ht="25" customHeight="1">
      <c r="A39" s="184">
        <v>10038</v>
      </c>
      <c r="B39" s="21">
        <v>1</v>
      </c>
      <c r="C39" s="16" t="s">
        <v>3096</v>
      </c>
      <c r="D39" s="184" t="s">
        <v>3719</v>
      </c>
      <c r="E39" s="261">
        <v>85</v>
      </c>
      <c r="M39" s="21" t="s">
        <v>3094</v>
      </c>
      <c r="X39" s="127">
        <v>13</v>
      </c>
      <c r="AD39" s="16" t="s">
        <v>3100</v>
      </c>
      <c r="AE39" s="11" t="s">
        <v>3104</v>
      </c>
      <c r="AM39" s="184">
        <v>1</v>
      </c>
      <c r="AP39" s="184">
        <v>1</v>
      </c>
      <c r="AQ39" s="184" t="s">
        <v>3870</v>
      </c>
    </row>
    <row r="40" spans="1:43" ht="25" customHeight="1">
      <c r="A40" s="184">
        <v>10039</v>
      </c>
      <c r="B40" s="21">
        <v>1</v>
      </c>
      <c r="C40" s="16" t="s">
        <v>977</v>
      </c>
      <c r="D40" s="184" t="s">
        <v>3770</v>
      </c>
      <c r="E40" s="261">
        <v>12</v>
      </c>
      <c r="M40" s="21" t="s">
        <v>760</v>
      </c>
      <c r="X40" s="127">
        <v>9</v>
      </c>
      <c r="AD40" s="16" t="s">
        <v>1349</v>
      </c>
      <c r="AE40" s="11" t="s">
        <v>1397</v>
      </c>
      <c r="AM40" s="184">
        <v>1</v>
      </c>
      <c r="AP40" s="184">
        <v>1</v>
      </c>
      <c r="AQ40" s="184" t="s">
        <v>3871</v>
      </c>
    </row>
    <row r="41" spans="1:43" ht="25" customHeight="1">
      <c r="A41" s="184">
        <v>10040</v>
      </c>
      <c r="B41" s="21">
        <v>1</v>
      </c>
      <c r="C41" s="16" t="s">
        <v>979</v>
      </c>
      <c r="D41" s="184" t="s">
        <v>3770</v>
      </c>
      <c r="E41" s="261">
        <v>9</v>
      </c>
      <c r="M41" s="21" t="s">
        <v>978</v>
      </c>
      <c r="X41" s="127">
        <v>18</v>
      </c>
      <c r="AD41" s="16" t="s">
        <v>2038</v>
      </c>
      <c r="AE41" s="11" t="s">
        <v>1398</v>
      </c>
      <c r="AM41" s="184">
        <v>1</v>
      </c>
      <c r="AP41" s="184">
        <v>1</v>
      </c>
      <c r="AQ41" s="184" t="s">
        <v>3872</v>
      </c>
    </row>
    <row r="42" spans="1:43" ht="25" customHeight="1">
      <c r="A42" s="184">
        <v>10041</v>
      </c>
      <c r="B42" s="21">
        <v>1</v>
      </c>
      <c r="C42" s="16" t="s">
        <v>35</v>
      </c>
      <c r="D42" s="184" t="s">
        <v>3771</v>
      </c>
      <c r="E42" s="263">
        <v>52</v>
      </c>
      <c r="M42" s="21" t="s">
        <v>382</v>
      </c>
      <c r="X42" s="127">
        <v>7</v>
      </c>
      <c r="AD42" s="16" t="s">
        <v>2174</v>
      </c>
      <c r="AE42" s="11" t="s">
        <v>1774</v>
      </c>
      <c r="AM42" s="184">
        <v>1</v>
      </c>
      <c r="AP42" s="184">
        <v>1</v>
      </c>
      <c r="AQ42" s="184" t="s">
        <v>3873</v>
      </c>
    </row>
    <row r="43" spans="1:43" ht="25" customHeight="1">
      <c r="A43" s="184">
        <v>10042</v>
      </c>
      <c r="B43" s="21">
        <v>1</v>
      </c>
      <c r="C43" s="16" t="s">
        <v>36</v>
      </c>
      <c r="D43" s="184" t="s">
        <v>3772</v>
      </c>
      <c r="E43" s="261">
        <v>52</v>
      </c>
      <c r="M43" s="21" t="s">
        <v>383</v>
      </c>
      <c r="X43" s="127">
        <v>7</v>
      </c>
      <c r="AD43" s="16" t="s">
        <v>2176</v>
      </c>
      <c r="AE43" s="11" t="s">
        <v>1775</v>
      </c>
      <c r="AM43" s="184">
        <v>1</v>
      </c>
      <c r="AP43" s="184">
        <v>1</v>
      </c>
      <c r="AQ43" s="184" t="s">
        <v>3874</v>
      </c>
    </row>
    <row r="44" spans="1:43" ht="25" customHeight="1">
      <c r="A44" s="184">
        <v>10043</v>
      </c>
      <c r="B44" s="21">
        <v>1</v>
      </c>
      <c r="C44" s="16" t="s">
        <v>37</v>
      </c>
      <c r="D44" s="184" t="s">
        <v>3771</v>
      </c>
      <c r="E44" s="261">
        <v>52</v>
      </c>
      <c r="M44" s="21" t="s">
        <v>384</v>
      </c>
      <c r="X44" s="127">
        <v>5</v>
      </c>
      <c r="AD44" s="16" t="s">
        <v>2175</v>
      </c>
      <c r="AE44" s="11" t="s">
        <v>1776</v>
      </c>
      <c r="AM44" s="184">
        <v>1</v>
      </c>
      <c r="AP44" s="184">
        <v>1</v>
      </c>
      <c r="AQ44" s="184" t="s">
        <v>3875</v>
      </c>
    </row>
    <row r="45" spans="1:43" ht="25" customHeight="1">
      <c r="A45" s="184">
        <v>10044</v>
      </c>
      <c r="B45" s="21">
        <v>1</v>
      </c>
      <c r="C45" s="16" t="s">
        <v>38</v>
      </c>
      <c r="D45" s="184" t="s">
        <v>3773</v>
      </c>
      <c r="E45" s="261">
        <v>33</v>
      </c>
      <c r="M45" s="21" t="s">
        <v>406</v>
      </c>
      <c r="X45" s="127">
        <v>5</v>
      </c>
      <c r="AD45" s="16" t="s">
        <v>2177</v>
      </c>
      <c r="AE45" s="11" t="s">
        <v>56</v>
      </c>
      <c r="AM45" s="184">
        <v>1</v>
      </c>
      <c r="AP45" s="184">
        <v>1</v>
      </c>
      <c r="AQ45" s="184" t="s">
        <v>3876</v>
      </c>
    </row>
    <row r="46" spans="1:43" ht="25" customHeight="1">
      <c r="A46" s="184">
        <v>10045</v>
      </c>
      <c r="B46" s="21">
        <v>1</v>
      </c>
      <c r="C46" s="16" t="s">
        <v>39</v>
      </c>
      <c r="D46" s="184" t="s">
        <v>3773</v>
      </c>
      <c r="E46" s="261">
        <v>45</v>
      </c>
      <c r="M46" s="21" t="s">
        <v>407</v>
      </c>
      <c r="X46" s="127">
        <v>2</v>
      </c>
      <c r="AD46" s="16" t="s">
        <v>2178</v>
      </c>
      <c r="AE46" s="11" t="s">
        <v>53</v>
      </c>
      <c r="AM46" s="184">
        <v>1</v>
      </c>
      <c r="AP46" s="184">
        <v>1</v>
      </c>
      <c r="AQ46" s="184" t="s">
        <v>3877</v>
      </c>
    </row>
    <row r="47" spans="1:43" ht="25" customHeight="1">
      <c r="A47" s="184">
        <v>10046</v>
      </c>
      <c r="B47" s="21">
        <v>1</v>
      </c>
      <c r="C47" s="16" t="s">
        <v>40</v>
      </c>
      <c r="D47" s="184" t="s">
        <v>3773</v>
      </c>
      <c r="E47" s="261">
        <v>42</v>
      </c>
      <c r="M47" s="21" t="s">
        <v>408</v>
      </c>
      <c r="X47" s="127">
        <v>3</v>
      </c>
      <c r="AD47" s="16" t="s">
        <v>2179</v>
      </c>
      <c r="AE47" s="11" t="s">
        <v>54</v>
      </c>
      <c r="AM47" s="184">
        <v>1</v>
      </c>
      <c r="AP47" s="184">
        <v>1</v>
      </c>
      <c r="AQ47" s="184" t="s">
        <v>3878</v>
      </c>
    </row>
    <row r="48" spans="1:43" ht="25" customHeight="1">
      <c r="A48" s="184">
        <v>10047</v>
      </c>
      <c r="B48" s="21">
        <v>1</v>
      </c>
      <c r="C48" s="16" t="s">
        <v>41</v>
      </c>
      <c r="D48" s="184" t="s">
        <v>3773</v>
      </c>
      <c r="E48" s="261">
        <v>40</v>
      </c>
      <c r="M48" s="21" t="s">
        <v>409</v>
      </c>
      <c r="X48" s="127">
        <v>1</v>
      </c>
      <c r="AD48" s="16" t="s">
        <v>2180</v>
      </c>
      <c r="AE48" s="11" t="s">
        <v>55</v>
      </c>
      <c r="AM48" s="184">
        <v>1</v>
      </c>
      <c r="AP48" s="184">
        <v>1</v>
      </c>
      <c r="AQ48" s="184" t="s">
        <v>3879</v>
      </c>
    </row>
    <row r="49" spans="1:43" ht="25" customHeight="1">
      <c r="A49" s="184">
        <v>10048</v>
      </c>
      <c r="B49" s="21">
        <v>1</v>
      </c>
      <c r="C49" s="22" t="s">
        <v>980</v>
      </c>
      <c r="D49" s="184" t="s">
        <v>3773</v>
      </c>
      <c r="E49" s="261">
        <v>6</v>
      </c>
      <c r="M49" s="21" t="s">
        <v>981</v>
      </c>
      <c r="X49" s="127"/>
      <c r="AD49" s="22" t="s">
        <v>980</v>
      </c>
      <c r="AE49" s="11" t="s">
        <v>1400</v>
      </c>
      <c r="AM49" s="184">
        <v>1</v>
      </c>
      <c r="AP49" s="184">
        <v>1</v>
      </c>
      <c r="AQ49" s="184" t="s">
        <v>3899</v>
      </c>
    </row>
    <row r="50" spans="1:43" ht="25" customHeight="1">
      <c r="A50" s="184">
        <v>10049</v>
      </c>
      <c r="B50" s="21">
        <v>1</v>
      </c>
      <c r="C50" s="16" t="s">
        <v>146</v>
      </c>
      <c r="D50" s="184" t="s">
        <v>3774</v>
      </c>
      <c r="E50" s="261">
        <v>410</v>
      </c>
      <c r="M50" s="21" t="s">
        <v>410</v>
      </c>
      <c r="X50" s="127"/>
      <c r="AD50" s="16" t="s">
        <v>2039</v>
      </c>
      <c r="AE50" s="11" t="s">
        <v>1780</v>
      </c>
      <c r="AM50" s="184">
        <v>1</v>
      </c>
      <c r="AP50" s="184">
        <v>1</v>
      </c>
      <c r="AQ50" s="184" t="s">
        <v>3880</v>
      </c>
    </row>
    <row r="51" spans="1:43" ht="25" customHeight="1">
      <c r="A51" s="184">
        <v>10050</v>
      </c>
      <c r="B51" s="21">
        <v>1</v>
      </c>
      <c r="C51" s="16" t="s">
        <v>91</v>
      </c>
      <c r="D51" s="184" t="s">
        <v>3774</v>
      </c>
      <c r="E51" s="261">
        <v>520</v>
      </c>
      <c r="M51" s="21" t="s">
        <v>411</v>
      </c>
      <c r="X51" s="127"/>
      <c r="AD51" s="16" t="s">
        <v>91</v>
      </c>
      <c r="AE51" s="11" t="s">
        <v>1781</v>
      </c>
      <c r="AM51" s="184">
        <v>1</v>
      </c>
      <c r="AP51" s="184">
        <v>1</v>
      </c>
      <c r="AQ51" s="184" t="s">
        <v>3881</v>
      </c>
    </row>
    <row r="52" spans="1:43" ht="25" customHeight="1">
      <c r="A52" s="184">
        <v>10051</v>
      </c>
      <c r="B52" s="21">
        <v>1</v>
      </c>
      <c r="C52" s="16" t="s">
        <v>42</v>
      </c>
      <c r="D52" s="184" t="s">
        <v>3775</v>
      </c>
      <c r="E52" s="261">
        <v>9</v>
      </c>
      <c r="M52" s="21" t="s">
        <v>415</v>
      </c>
      <c r="X52" s="127">
        <v>48</v>
      </c>
      <c r="AD52" s="16" t="s">
        <v>42</v>
      </c>
      <c r="AE52" s="11" t="s">
        <v>312</v>
      </c>
      <c r="AM52" s="184">
        <v>1</v>
      </c>
      <c r="AP52" s="184">
        <v>1</v>
      </c>
      <c r="AQ52" s="184" t="s">
        <v>3882</v>
      </c>
    </row>
    <row r="53" spans="1:43" ht="25" customHeight="1">
      <c r="A53" s="184">
        <v>10052</v>
      </c>
      <c r="B53" s="21">
        <v>1</v>
      </c>
      <c r="C53" s="16" t="s">
        <v>43</v>
      </c>
      <c r="D53" s="184" t="s">
        <v>3775</v>
      </c>
      <c r="E53" s="261">
        <v>13</v>
      </c>
      <c r="M53" s="21" t="s">
        <v>416</v>
      </c>
      <c r="X53" s="127">
        <v>8</v>
      </c>
      <c r="AD53" s="16" t="s">
        <v>43</v>
      </c>
      <c r="AE53" s="11" t="s">
        <v>314</v>
      </c>
      <c r="AM53" s="184">
        <v>1</v>
      </c>
      <c r="AP53" s="184">
        <v>1</v>
      </c>
      <c r="AQ53" s="184" t="s">
        <v>3883</v>
      </c>
    </row>
    <row r="54" spans="1:43" ht="25" customHeight="1">
      <c r="A54" s="184">
        <v>10053</v>
      </c>
      <c r="B54" s="21">
        <v>1</v>
      </c>
      <c r="C54" s="16" t="s">
        <v>44</v>
      </c>
      <c r="D54" s="184" t="s">
        <v>3775</v>
      </c>
      <c r="E54" s="261">
        <v>5</v>
      </c>
      <c r="M54" s="21" t="s">
        <v>417</v>
      </c>
      <c r="X54" s="127"/>
      <c r="AD54" s="16" t="s">
        <v>1385</v>
      </c>
      <c r="AE54" s="11" t="s">
        <v>1350</v>
      </c>
      <c r="AM54" s="184">
        <v>1</v>
      </c>
      <c r="AP54" s="184">
        <v>1</v>
      </c>
      <c r="AQ54" s="184" t="s">
        <v>3884</v>
      </c>
    </row>
    <row r="55" spans="1:43" ht="25" customHeight="1">
      <c r="A55" s="184">
        <v>10054</v>
      </c>
      <c r="B55" s="21">
        <v>1</v>
      </c>
      <c r="C55" s="16" t="s">
        <v>45</v>
      </c>
      <c r="D55" s="184" t="s">
        <v>3775</v>
      </c>
      <c r="E55" s="261">
        <v>10</v>
      </c>
      <c r="M55" s="21" t="s">
        <v>418</v>
      </c>
      <c r="X55" s="127">
        <v>13</v>
      </c>
      <c r="AD55" s="16" t="s">
        <v>1386</v>
      </c>
      <c r="AE55" s="11" t="s">
        <v>1777</v>
      </c>
      <c r="AM55" s="184">
        <v>1</v>
      </c>
      <c r="AP55" s="184">
        <v>1</v>
      </c>
      <c r="AQ55" s="184" t="s">
        <v>3885</v>
      </c>
    </row>
    <row r="56" spans="1:43" ht="25" customHeight="1">
      <c r="A56" s="184">
        <v>10055</v>
      </c>
      <c r="B56" s="21">
        <v>1</v>
      </c>
      <c r="C56" s="16" t="s">
        <v>46</v>
      </c>
      <c r="D56" s="184" t="s">
        <v>3775</v>
      </c>
      <c r="E56" s="261">
        <v>14</v>
      </c>
      <c r="M56" s="21" t="s">
        <v>419</v>
      </c>
      <c r="X56" s="127">
        <v>15</v>
      </c>
      <c r="AD56" s="16" t="s">
        <v>1387</v>
      </c>
      <c r="AE56" s="11" t="s">
        <v>1778</v>
      </c>
      <c r="AM56" s="184">
        <v>1</v>
      </c>
      <c r="AP56" s="184">
        <v>1</v>
      </c>
      <c r="AQ56" s="184" t="s">
        <v>3886</v>
      </c>
    </row>
    <row r="57" spans="1:43" ht="25" customHeight="1">
      <c r="A57" s="184">
        <v>10056</v>
      </c>
      <c r="B57" s="21">
        <v>1</v>
      </c>
      <c r="C57" s="16" t="s">
        <v>1843</v>
      </c>
      <c r="D57" s="184" t="s">
        <v>3775</v>
      </c>
      <c r="E57" s="261">
        <v>13</v>
      </c>
      <c r="M57" s="21" t="s">
        <v>420</v>
      </c>
      <c r="X57" s="127">
        <v>8</v>
      </c>
      <c r="AD57" s="16" t="s">
        <v>1402</v>
      </c>
      <c r="AE57" s="11" t="s">
        <v>1401</v>
      </c>
      <c r="AM57" s="184">
        <v>1</v>
      </c>
      <c r="AP57" s="184">
        <v>1</v>
      </c>
      <c r="AQ57" s="184" t="s">
        <v>3887</v>
      </c>
    </row>
    <row r="58" spans="1:43" ht="25" customHeight="1">
      <c r="A58" s="184">
        <v>10057</v>
      </c>
      <c r="B58" s="21">
        <v>1</v>
      </c>
      <c r="C58" s="16" t="s">
        <v>3089</v>
      </c>
      <c r="D58" s="184" t="s">
        <v>3775</v>
      </c>
      <c r="E58" s="264">
        <v>5</v>
      </c>
      <c r="M58" s="21" t="s">
        <v>421</v>
      </c>
      <c r="X58" s="128">
        <v>4</v>
      </c>
      <c r="AD58" s="16" t="s">
        <v>3091</v>
      </c>
      <c r="AE58" s="91" t="s">
        <v>121</v>
      </c>
      <c r="AM58" s="184">
        <v>1</v>
      </c>
      <c r="AP58" s="184">
        <v>1</v>
      </c>
      <c r="AQ58" s="184" t="s">
        <v>3888</v>
      </c>
    </row>
    <row r="59" spans="1:43" ht="25" customHeight="1">
      <c r="A59" s="184">
        <v>10058</v>
      </c>
      <c r="B59" s="21">
        <v>1</v>
      </c>
      <c r="C59" s="16" t="s">
        <v>1390</v>
      </c>
      <c r="D59" s="184" t="s">
        <v>3775</v>
      </c>
      <c r="E59" s="261">
        <v>5</v>
      </c>
      <c r="M59" s="21" t="s">
        <v>422</v>
      </c>
      <c r="X59" s="127">
        <v>4</v>
      </c>
      <c r="AD59" s="16" t="s">
        <v>3092</v>
      </c>
      <c r="AE59" s="11" t="s">
        <v>122</v>
      </c>
      <c r="AM59" s="184">
        <v>1</v>
      </c>
      <c r="AP59" s="184">
        <v>1</v>
      </c>
      <c r="AQ59" s="184" t="s">
        <v>3889</v>
      </c>
    </row>
    <row r="60" spans="1:43" ht="25" customHeight="1">
      <c r="A60" s="184">
        <v>10059</v>
      </c>
      <c r="B60" s="21">
        <v>1</v>
      </c>
      <c r="C60" s="123" t="s">
        <v>1393</v>
      </c>
      <c r="D60" s="184" t="s">
        <v>3775</v>
      </c>
      <c r="E60" s="265">
        <v>8</v>
      </c>
      <c r="M60" s="21" t="s">
        <v>526</v>
      </c>
      <c r="X60" s="129"/>
      <c r="AD60" s="22" t="s">
        <v>1394</v>
      </c>
      <c r="AE60" s="45" t="s">
        <v>1779</v>
      </c>
      <c r="AM60" s="184">
        <v>1</v>
      </c>
      <c r="AP60" s="184">
        <v>1</v>
      </c>
      <c r="AQ60" s="184" t="s">
        <v>3890</v>
      </c>
    </row>
    <row r="61" spans="1:43" ht="25" customHeight="1">
      <c r="A61" s="184">
        <v>10060</v>
      </c>
      <c r="B61" s="21">
        <v>1</v>
      </c>
      <c r="C61" s="16" t="s">
        <v>1408</v>
      </c>
      <c r="D61" s="184" t="s">
        <v>3776</v>
      </c>
      <c r="E61" s="261">
        <v>400</v>
      </c>
      <c r="M61" s="21" t="s">
        <v>412</v>
      </c>
      <c r="X61" s="127">
        <v>1</v>
      </c>
      <c r="AD61" s="16" t="s">
        <v>1406</v>
      </c>
      <c r="AE61" s="11" t="s">
        <v>1782</v>
      </c>
      <c r="AM61" s="184">
        <v>1</v>
      </c>
      <c r="AP61" s="184">
        <v>1</v>
      </c>
      <c r="AQ61" s="184" t="s">
        <v>3891</v>
      </c>
    </row>
    <row r="62" spans="1:43" ht="25" customHeight="1">
      <c r="A62" s="184">
        <v>10061</v>
      </c>
      <c r="B62" s="21">
        <v>0</v>
      </c>
      <c r="C62" s="16" t="s">
        <v>1411</v>
      </c>
      <c r="D62" s="184" t="s">
        <v>3777</v>
      </c>
      <c r="E62" s="261">
        <v>110</v>
      </c>
      <c r="M62" s="24" t="s">
        <v>356</v>
      </c>
      <c r="X62" s="127"/>
      <c r="AD62" s="16" t="s">
        <v>57</v>
      </c>
      <c r="AE62" s="11" t="s">
        <v>128</v>
      </c>
      <c r="AM62" s="184">
        <v>1</v>
      </c>
      <c r="AP62" s="184">
        <v>1</v>
      </c>
      <c r="AQ62" s="184" t="s">
        <v>3892</v>
      </c>
    </row>
    <row r="63" spans="1:43" ht="25" customHeight="1">
      <c r="A63" s="184">
        <v>10062</v>
      </c>
      <c r="B63" s="21">
        <v>0</v>
      </c>
      <c r="C63" s="16" t="s">
        <v>1413</v>
      </c>
      <c r="D63" s="184" t="s">
        <v>3777</v>
      </c>
      <c r="E63" s="261">
        <v>110</v>
      </c>
      <c r="M63" s="6" t="s">
        <v>357</v>
      </c>
      <c r="X63" s="127"/>
      <c r="AD63" s="16" t="s">
        <v>124</v>
      </c>
      <c r="AE63" s="11" t="s">
        <v>127</v>
      </c>
      <c r="AM63" s="184">
        <v>1</v>
      </c>
      <c r="AP63" s="184">
        <v>1</v>
      </c>
      <c r="AQ63" s="184" t="s">
        <v>3893</v>
      </c>
    </row>
    <row r="64" spans="1:43" ht="25" customHeight="1">
      <c r="A64" s="184">
        <v>10063</v>
      </c>
      <c r="B64" s="21">
        <v>0</v>
      </c>
      <c r="C64" s="16" t="s">
        <v>1412</v>
      </c>
      <c r="D64" s="184" t="s">
        <v>3777</v>
      </c>
      <c r="E64" s="261">
        <v>110</v>
      </c>
      <c r="M64" s="24" t="s">
        <v>58</v>
      </c>
      <c r="X64" s="127"/>
      <c r="AD64" s="16" t="s">
        <v>59</v>
      </c>
      <c r="AE64" s="11" t="s">
        <v>126</v>
      </c>
      <c r="AM64" s="184">
        <v>1</v>
      </c>
      <c r="AP64" s="184">
        <v>1</v>
      </c>
      <c r="AQ64" s="184" t="s">
        <v>3894</v>
      </c>
    </row>
    <row r="65" spans="1:43" ht="25" customHeight="1">
      <c r="A65" s="184">
        <v>10064</v>
      </c>
      <c r="B65" s="21">
        <v>0</v>
      </c>
      <c r="C65" s="16" t="s">
        <v>1414</v>
      </c>
      <c r="D65" s="184" t="s">
        <v>3777</v>
      </c>
      <c r="E65" s="261">
        <v>110</v>
      </c>
      <c r="M65" s="24" t="s">
        <v>60</v>
      </c>
      <c r="X65" s="127"/>
      <c r="AD65" s="16" t="s">
        <v>61</v>
      </c>
      <c r="AE65" s="11" t="s">
        <v>125</v>
      </c>
      <c r="AM65" s="184">
        <v>1</v>
      </c>
      <c r="AP65" s="184">
        <v>1</v>
      </c>
      <c r="AQ65" s="184" t="s">
        <v>3895</v>
      </c>
    </row>
    <row r="66" spans="1:43" ht="25" customHeight="1">
      <c r="A66" s="184">
        <v>10065</v>
      </c>
      <c r="B66" s="21">
        <v>1</v>
      </c>
      <c r="C66" s="16" t="s">
        <v>940</v>
      </c>
      <c r="D66" s="184" t="s">
        <v>3778</v>
      </c>
      <c r="E66" s="261">
        <v>275</v>
      </c>
      <c r="M66" s="25" t="s">
        <v>360</v>
      </c>
      <c r="X66" s="127">
        <v>25</v>
      </c>
      <c r="AD66" s="16" t="s">
        <v>363</v>
      </c>
      <c r="AE66" s="11" t="s">
        <v>129</v>
      </c>
      <c r="AM66" s="184">
        <v>1</v>
      </c>
      <c r="AP66" s="184">
        <v>1</v>
      </c>
      <c r="AQ66" s="184" t="s">
        <v>3896</v>
      </c>
    </row>
    <row r="67" spans="1:43" ht="25" customHeight="1">
      <c r="A67" s="184">
        <v>10066</v>
      </c>
      <c r="B67" s="21">
        <v>1</v>
      </c>
      <c r="C67" s="16" t="s">
        <v>1422</v>
      </c>
      <c r="D67" s="184" t="s">
        <v>3778</v>
      </c>
      <c r="E67" s="261">
        <v>305</v>
      </c>
      <c r="M67" s="25" t="s">
        <v>361</v>
      </c>
      <c r="X67" s="127">
        <v>5</v>
      </c>
      <c r="AD67" s="16" t="s">
        <v>365</v>
      </c>
      <c r="AE67" s="11" t="s">
        <v>1441</v>
      </c>
      <c r="AM67" s="184">
        <v>1</v>
      </c>
      <c r="AP67" s="184">
        <v>1</v>
      </c>
      <c r="AQ67" s="184" t="s">
        <v>3897</v>
      </c>
    </row>
    <row r="68" spans="1:43" ht="25" customHeight="1">
      <c r="A68" s="184">
        <v>10067</v>
      </c>
      <c r="B68" s="21">
        <v>1</v>
      </c>
      <c r="C68" s="16" t="s">
        <v>941</v>
      </c>
      <c r="D68" s="184" t="s">
        <v>3778</v>
      </c>
      <c r="E68" s="261">
        <v>275</v>
      </c>
      <c r="M68" s="25" t="s">
        <v>362</v>
      </c>
      <c r="X68" s="127">
        <v>7</v>
      </c>
      <c r="AD68" s="16" t="s">
        <v>365</v>
      </c>
      <c r="AE68" s="11" t="s">
        <v>1440</v>
      </c>
      <c r="AM68" s="184">
        <v>1</v>
      </c>
      <c r="AP68" s="184">
        <v>1</v>
      </c>
      <c r="AQ68" s="184" t="s">
        <v>3898</v>
      </c>
    </row>
    <row r="69" spans="1:43" ht="25" customHeight="1">
      <c r="A69" s="184">
        <v>10068</v>
      </c>
      <c r="B69" s="21">
        <v>1</v>
      </c>
      <c r="C69" s="16" t="s">
        <v>885</v>
      </c>
      <c r="D69" s="184" t="s">
        <v>3778</v>
      </c>
      <c r="E69" s="261">
        <v>750</v>
      </c>
      <c r="M69" s="25" t="s">
        <v>884</v>
      </c>
      <c r="X69" s="127"/>
      <c r="AD69" s="16" t="s">
        <v>1430</v>
      </c>
      <c r="AE69" s="11" t="s">
        <v>1783</v>
      </c>
      <c r="AM69" s="184">
        <v>1</v>
      </c>
      <c r="AP69" s="184">
        <v>1</v>
      </c>
      <c r="AQ69" s="184" t="s">
        <v>3899</v>
      </c>
    </row>
    <row r="70" spans="1:43" ht="25" customHeight="1">
      <c r="A70" s="184">
        <v>10069</v>
      </c>
      <c r="B70" s="21">
        <v>1</v>
      </c>
      <c r="C70" s="16" t="s">
        <v>1432</v>
      </c>
      <c r="D70" s="184" t="s">
        <v>3779</v>
      </c>
      <c r="E70" s="261">
        <v>680</v>
      </c>
      <c r="M70" s="25" t="s">
        <v>1321</v>
      </c>
      <c r="X70" s="127"/>
      <c r="AD70" s="16" t="s">
        <v>1453</v>
      </c>
      <c r="AE70" s="11" t="s">
        <v>1316</v>
      </c>
      <c r="AM70" s="184">
        <v>1</v>
      </c>
      <c r="AP70" s="184">
        <v>1</v>
      </c>
      <c r="AQ70" s="184" t="s">
        <v>3900</v>
      </c>
    </row>
    <row r="71" spans="1:43" ht="25" customHeight="1">
      <c r="A71" s="184">
        <v>10070</v>
      </c>
      <c r="B71" s="21">
        <v>1</v>
      </c>
      <c r="C71" s="16" t="s">
        <v>1433</v>
      </c>
      <c r="D71" s="184" t="s">
        <v>3779</v>
      </c>
      <c r="E71" s="261">
        <v>690</v>
      </c>
      <c r="M71" s="25" t="s">
        <v>1320</v>
      </c>
      <c r="X71" s="127"/>
      <c r="AD71" s="16" t="s">
        <v>1451</v>
      </c>
      <c r="AE71" s="11" t="s">
        <v>1315</v>
      </c>
      <c r="AM71" s="184">
        <v>1</v>
      </c>
      <c r="AP71" s="184">
        <v>1</v>
      </c>
      <c r="AQ71" s="184" t="s">
        <v>3901</v>
      </c>
    </row>
    <row r="72" spans="1:43" ht="25" customHeight="1">
      <c r="A72" s="184">
        <v>10071</v>
      </c>
      <c r="B72" s="21">
        <v>1</v>
      </c>
      <c r="C72" s="16" t="s">
        <v>1434</v>
      </c>
      <c r="D72" s="184" t="s">
        <v>3779</v>
      </c>
      <c r="E72" s="261">
        <v>700</v>
      </c>
      <c r="M72" s="25" t="s">
        <v>1319</v>
      </c>
      <c r="X72" s="127"/>
      <c r="AD72" s="16" t="s">
        <v>1452</v>
      </c>
      <c r="AE72" s="11" t="s">
        <v>1317</v>
      </c>
      <c r="AM72" s="184">
        <v>1</v>
      </c>
      <c r="AP72" s="184">
        <v>1</v>
      </c>
      <c r="AQ72" s="184" t="s">
        <v>3902</v>
      </c>
    </row>
    <row r="73" spans="1:43" ht="25" customHeight="1">
      <c r="A73" s="184">
        <v>10072</v>
      </c>
      <c r="B73" s="21">
        <v>1</v>
      </c>
      <c r="C73" s="16" t="s">
        <v>942</v>
      </c>
      <c r="D73" s="184" t="s">
        <v>3779</v>
      </c>
      <c r="E73" s="261">
        <v>1900</v>
      </c>
      <c r="M73" s="25" t="s">
        <v>1318</v>
      </c>
      <c r="X73" s="127"/>
      <c r="AD73" s="16" t="s">
        <v>2040</v>
      </c>
      <c r="AE73" s="11" t="s">
        <v>1442</v>
      </c>
      <c r="AM73" s="184">
        <v>1</v>
      </c>
      <c r="AP73" s="184">
        <v>1</v>
      </c>
      <c r="AQ73" s="184" t="s">
        <v>3903</v>
      </c>
    </row>
    <row r="74" spans="1:43" ht="25" customHeight="1">
      <c r="A74" s="184">
        <v>10073</v>
      </c>
      <c r="B74" s="21">
        <v>1</v>
      </c>
      <c r="C74" s="16" t="s">
        <v>1445</v>
      </c>
      <c r="D74" s="184" t="s">
        <v>3780</v>
      </c>
      <c r="E74" s="261">
        <v>240</v>
      </c>
      <c r="M74" s="25" t="s">
        <v>385</v>
      </c>
      <c r="X74" s="127"/>
      <c r="AD74" s="16" t="s">
        <v>758</v>
      </c>
      <c r="AE74" s="11" t="s">
        <v>4298</v>
      </c>
      <c r="AM74" s="184">
        <v>1</v>
      </c>
      <c r="AP74" s="184">
        <v>1</v>
      </c>
      <c r="AQ74" s="184" t="s">
        <v>3904</v>
      </c>
    </row>
    <row r="75" spans="1:43" ht="25" customHeight="1">
      <c r="A75" s="184">
        <v>10074</v>
      </c>
      <c r="B75" s="21">
        <v>1</v>
      </c>
      <c r="C75" s="16" t="s">
        <v>825</v>
      </c>
      <c r="D75" s="184" t="s">
        <v>3779</v>
      </c>
      <c r="E75" s="261">
        <v>390</v>
      </c>
      <c r="M75" s="25" t="s">
        <v>386</v>
      </c>
      <c r="X75" s="127"/>
      <c r="AD75" s="16" t="s">
        <v>137</v>
      </c>
      <c r="AE75" s="11" t="s">
        <v>4299</v>
      </c>
      <c r="AM75" s="184">
        <v>1</v>
      </c>
      <c r="AP75" s="184">
        <v>1</v>
      </c>
      <c r="AQ75" s="184" t="s">
        <v>3905</v>
      </c>
    </row>
    <row r="76" spans="1:43" ht="25" customHeight="1">
      <c r="A76" s="184">
        <v>10075</v>
      </c>
      <c r="B76" s="21">
        <v>1</v>
      </c>
      <c r="C76" s="16" t="s">
        <v>826</v>
      </c>
      <c r="D76" s="184" t="s">
        <v>3781</v>
      </c>
      <c r="E76" s="261">
        <v>65</v>
      </c>
      <c r="M76" s="25" t="s">
        <v>387</v>
      </c>
      <c r="X76" s="127"/>
      <c r="AD76" s="16" t="s">
        <v>17</v>
      </c>
      <c r="AE76" s="11" t="s">
        <v>139</v>
      </c>
      <c r="AM76" s="184">
        <v>1</v>
      </c>
      <c r="AP76" s="184">
        <v>1</v>
      </c>
      <c r="AQ76" s="184" t="s">
        <v>4413</v>
      </c>
    </row>
    <row r="77" spans="1:43" ht="25" customHeight="1">
      <c r="A77" s="184">
        <v>10076</v>
      </c>
      <c r="B77" s="21">
        <v>1</v>
      </c>
      <c r="C77" s="16" t="s">
        <v>827</v>
      </c>
      <c r="D77" s="184" t="s">
        <v>3782</v>
      </c>
      <c r="E77" s="261">
        <v>45</v>
      </c>
      <c r="M77" s="25" t="s">
        <v>388</v>
      </c>
      <c r="X77" s="127"/>
      <c r="AD77" s="16" t="s">
        <v>18</v>
      </c>
      <c r="AE77" s="11" t="s">
        <v>135</v>
      </c>
      <c r="AM77" s="184">
        <v>1</v>
      </c>
      <c r="AP77" s="184">
        <v>1</v>
      </c>
      <c r="AQ77" s="184" t="s">
        <v>4414</v>
      </c>
    </row>
    <row r="78" spans="1:43" ht="25" customHeight="1">
      <c r="A78" s="184">
        <v>10077</v>
      </c>
      <c r="B78" s="21">
        <v>1</v>
      </c>
      <c r="C78" s="16" t="s">
        <v>828</v>
      </c>
      <c r="D78" s="184" t="s">
        <v>3782</v>
      </c>
      <c r="E78" s="261">
        <v>130</v>
      </c>
      <c r="M78" s="25" t="s">
        <v>389</v>
      </c>
      <c r="X78" s="127"/>
      <c r="AD78" s="16" t="s">
        <v>19</v>
      </c>
      <c r="AE78" s="11" t="s">
        <v>136</v>
      </c>
      <c r="AM78" s="184">
        <v>1</v>
      </c>
      <c r="AP78" s="184">
        <v>1</v>
      </c>
      <c r="AQ78" s="184" t="s">
        <v>3906</v>
      </c>
    </row>
    <row r="79" spans="1:43" ht="25" customHeight="1">
      <c r="A79" s="184">
        <v>10078</v>
      </c>
      <c r="B79" s="21">
        <v>1</v>
      </c>
      <c r="C79" s="16" t="s">
        <v>829</v>
      </c>
      <c r="D79" s="184" t="s">
        <v>3782</v>
      </c>
      <c r="E79" s="261">
        <v>60</v>
      </c>
      <c r="M79" s="25" t="s">
        <v>423</v>
      </c>
      <c r="X79" s="127"/>
      <c r="AD79" s="16" t="s">
        <v>20</v>
      </c>
      <c r="AE79" s="11" t="s">
        <v>132</v>
      </c>
      <c r="AM79" s="184">
        <v>1</v>
      </c>
      <c r="AP79" s="184">
        <v>1</v>
      </c>
      <c r="AQ79" s="184" t="s">
        <v>3907</v>
      </c>
    </row>
    <row r="80" spans="1:43" ht="25" customHeight="1">
      <c r="A80" s="184">
        <v>10079</v>
      </c>
      <c r="B80" s="21">
        <v>1</v>
      </c>
      <c r="C80" s="16" t="s">
        <v>830</v>
      </c>
      <c r="D80" s="184" t="s">
        <v>3781</v>
      </c>
      <c r="E80" s="261">
        <v>12</v>
      </c>
      <c r="M80" s="25" t="s">
        <v>424</v>
      </c>
      <c r="X80" s="127"/>
      <c r="AD80" s="16" t="s">
        <v>427</v>
      </c>
      <c r="AE80" s="13" t="s">
        <v>1786</v>
      </c>
      <c r="AM80" s="184">
        <v>1</v>
      </c>
      <c r="AP80" s="184">
        <v>1</v>
      </c>
      <c r="AQ80" s="184" t="s">
        <v>3908</v>
      </c>
    </row>
    <row r="81" spans="1:43" ht="25" customHeight="1">
      <c r="A81" s="184">
        <v>10080</v>
      </c>
      <c r="B81" s="21">
        <v>1</v>
      </c>
      <c r="C81" s="16" t="s">
        <v>831</v>
      </c>
      <c r="D81" s="184" t="s">
        <v>3782</v>
      </c>
      <c r="E81" s="261">
        <v>275</v>
      </c>
      <c r="M81" s="25" t="s">
        <v>425</v>
      </c>
      <c r="X81" s="127"/>
      <c r="AD81" s="16" t="s">
        <v>21</v>
      </c>
      <c r="AE81" s="11" t="s">
        <v>133</v>
      </c>
      <c r="AM81" s="184">
        <v>1</v>
      </c>
      <c r="AP81" s="184">
        <v>1</v>
      </c>
      <c r="AQ81" s="184" t="s">
        <v>4415</v>
      </c>
    </row>
    <row r="82" spans="1:43" ht="25" customHeight="1">
      <c r="A82" s="184">
        <v>10081</v>
      </c>
      <c r="B82" s="21">
        <v>1</v>
      </c>
      <c r="C82" s="16" t="s">
        <v>22</v>
      </c>
      <c r="D82" s="184" t="s">
        <v>3783</v>
      </c>
      <c r="E82" s="261">
        <v>26</v>
      </c>
      <c r="M82" s="25" t="s">
        <v>426</v>
      </c>
      <c r="X82" s="127">
        <v>88</v>
      </c>
      <c r="AD82" s="16" t="s">
        <v>22</v>
      </c>
      <c r="AE82" s="11" t="s">
        <v>120</v>
      </c>
      <c r="AM82" s="184">
        <v>1</v>
      </c>
      <c r="AP82" s="184">
        <v>1</v>
      </c>
      <c r="AQ82" s="184" t="s">
        <v>3909</v>
      </c>
    </row>
    <row r="83" spans="1:43" ht="25" customHeight="1">
      <c r="A83" s="184">
        <v>10082</v>
      </c>
      <c r="B83" s="21">
        <v>1</v>
      </c>
      <c r="C83" s="16" t="s">
        <v>3109</v>
      </c>
      <c r="D83" s="184" t="s">
        <v>3783</v>
      </c>
      <c r="E83" s="264">
        <v>120</v>
      </c>
      <c r="M83" s="25" t="s">
        <v>886</v>
      </c>
      <c r="X83" s="162"/>
      <c r="AD83" s="16" t="s">
        <v>3111</v>
      </c>
      <c r="AE83" s="11" t="s">
        <v>1472</v>
      </c>
      <c r="AM83" s="184">
        <v>1</v>
      </c>
      <c r="AP83" s="184">
        <v>1</v>
      </c>
      <c r="AQ83" s="184" t="s">
        <v>3910</v>
      </c>
    </row>
    <row r="84" spans="1:43" ht="25" customHeight="1">
      <c r="A84" s="184">
        <v>10083</v>
      </c>
      <c r="B84" s="21">
        <v>1</v>
      </c>
      <c r="C84" s="16" t="s">
        <v>1471</v>
      </c>
      <c r="D84" s="184" t="s">
        <v>3784</v>
      </c>
      <c r="E84" s="264">
        <v>25</v>
      </c>
      <c r="M84" s="25" t="s">
        <v>887</v>
      </c>
      <c r="X84" s="162"/>
      <c r="AD84" s="16" t="s">
        <v>1469</v>
      </c>
      <c r="AE84" s="91" t="s">
        <v>1787</v>
      </c>
      <c r="AM84" s="184">
        <v>1</v>
      </c>
      <c r="AP84" s="184">
        <v>1</v>
      </c>
      <c r="AQ84" s="184" t="s">
        <v>4416</v>
      </c>
    </row>
    <row r="85" spans="1:43" ht="25" customHeight="1">
      <c r="A85" s="184">
        <v>10084</v>
      </c>
      <c r="B85" s="21">
        <v>1</v>
      </c>
      <c r="C85" s="16" t="s">
        <v>889</v>
      </c>
      <c r="D85" s="184" t="s">
        <v>3783</v>
      </c>
      <c r="E85" s="264">
        <v>9</v>
      </c>
      <c r="M85" s="25" t="s">
        <v>888</v>
      </c>
      <c r="X85" s="162"/>
      <c r="AD85" s="16" t="s">
        <v>1282</v>
      </c>
      <c r="AE85" s="91" t="s">
        <v>1480</v>
      </c>
      <c r="AM85" s="184">
        <v>1</v>
      </c>
      <c r="AP85" s="184">
        <v>1</v>
      </c>
      <c r="AQ85" s="184" t="s">
        <v>3911</v>
      </c>
    </row>
    <row r="86" spans="1:43" ht="25" customHeight="1">
      <c r="A86" s="184">
        <v>10085</v>
      </c>
      <c r="B86" s="21">
        <v>1</v>
      </c>
      <c r="C86" s="16" t="s">
        <v>891</v>
      </c>
      <c r="D86" s="184" t="s">
        <v>3782</v>
      </c>
      <c r="E86" s="264">
        <v>280</v>
      </c>
      <c r="M86" s="25" t="s">
        <v>890</v>
      </c>
      <c r="X86" s="162"/>
      <c r="AD86" s="16" t="s">
        <v>1281</v>
      </c>
      <c r="AE86" s="11" t="s">
        <v>4300</v>
      </c>
      <c r="AM86" s="184">
        <v>1</v>
      </c>
      <c r="AP86" s="184">
        <v>1</v>
      </c>
      <c r="AQ86" s="184" t="s">
        <v>3899</v>
      </c>
    </row>
    <row r="87" spans="1:43" ht="25" customHeight="1">
      <c r="A87" s="184">
        <v>10086</v>
      </c>
      <c r="B87" s="21">
        <v>1</v>
      </c>
      <c r="C87" s="16" t="s">
        <v>3480</v>
      </c>
      <c r="D87" s="184" t="s">
        <v>3781</v>
      </c>
      <c r="E87" s="264">
        <v>7</v>
      </c>
      <c r="M87" s="25" t="s">
        <v>3478</v>
      </c>
      <c r="X87" s="162">
        <v>20</v>
      </c>
      <c r="AD87" s="16" t="s">
        <v>3482</v>
      </c>
      <c r="AE87" s="91"/>
      <c r="AM87" s="184">
        <v>1</v>
      </c>
      <c r="AP87" s="184">
        <v>1</v>
      </c>
      <c r="AQ87" s="184" t="s">
        <v>3912</v>
      </c>
    </row>
    <row r="88" spans="1:43" ht="25" customHeight="1">
      <c r="A88" s="184">
        <v>10087</v>
      </c>
      <c r="B88" s="21">
        <v>1</v>
      </c>
      <c r="C88" s="16" t="s">
        <v>3481</v>
      </c>
      <c r="D88" s="184" t="s">
        <v>3781</v>
      </c>
      <c r="E88" s="264">
        <v>9</v>
      </c>
      <c r="M88" s="25" t="s">
        <v>3479</v>
      </c>
      <c r="X88" s="162">
        <v>10</v>
      </c>
      <c r="AD88" s="16" t="s">
        <v>3483</v>
      </c>
      <c r="AE88" s="91"/>
      <c r="AM88" s="184">
        <v>1</v>
      </c>
      <c r="AP88" s="184">
        <v>1</v>
      </c>
      <c r="AQ88" s="184" t="s">
        <v>3913</v>
      </c>
    </row>
    <row r="89" spans="1:43" ht="25" customHeight="1">
      <c r="A89" s="184">
        <v>10088</v>
      </c>
      <c r="B89" s="21">
        <v>1</v>
      </c>
      <c r="C89" s="22" t="s">
        <v>2181</v>
      </c>
      <c r="D89" s="184" t="s">
        <v>3785</v>
      </c>
      <c r="E89" s="266">
        <v>110</v>
      </c>
      <c r="M89" s="34" t="s">
        <v>430</v>
      </c>
      <c r="X89" s="163">
        <v>26</v>
      </c>
      <c r="AD89" s="22" t="s">
        <v>2181</v>
      </c>
      <c r="AE89" s="23" t="s">
        <v>181</v>
      </c>
      <c r="AM89" s="184">
        <v>1</v>
      </c>
      <c r="AP89" s="184">
        <v>1</v>
      </c>
      <c r="AQ89" s="184" t="s">
        <v>3914</v>
      </c>
    </row>
    <row r="90" spans="1:43" ht="25" customHeight="1">
      <c r="A90" s="184">
        <v>10089</v>
      </c>
      <c r="B90" s="21">
        <v>1</v>
      </c>
      <c r="C90" s="39" t="s">
        <v>1475</v>
      </c>
      <c r="D90" s="184" t="s">
        <v>3786</v>
      </c>
      <c r="E90" s="267">
        <v>230</v>
      </c>
      <c r="M90" s="38" t="s">
        <v>431</v>
      </c>
      <c r="X90" s="163">
        <v>4</v>
      </c>
      <c r="AD90" s="39" t="s">
        <v>1474</v>
      </c>
      <c r="AE90" s="40" t="s">
        <v>182</v>
      </c>
      <c r="AM90" s="184">
        <v>1</v>
      </c>
      <c r="AP90" s="184">
        <v>1</v>
      </c>
      <c r="AQ90" s="184" t="s">
        <v>3915</v>
      </c>
    </row>
    <row r="91" spans="1:43" ht="25" customHeight="1">
      <c r="A91" s="184">
        <v>10090</v>
      </c>
      <c r="B91" s="21">
        <v>1</v>
      </c>
      <c r="C91" s="39" t="s">
        <v>148</v>
      </c>
      <c r="D91" s="184" t="s">
        <v>3786</v>
      </c>
      <c r="E91" s="267">
        <v>410</v>
      </c>
      <c r="M91" s="38" t="s">
        <v>432</v>
      </c>
      <c r="X91" s="163">
        <v>2</v>
      </c>
      <c r="AD91" s="39" t="s">
        <v>148</v>
      </c>
      <c r="AE91" s="40" t="s">
        <v>183</v>
      </c>
      <c r="AM91" s="184">
        <v>1</v>
      </c>
      <c r="AP91" s="184">
        <v>1</v>
      </c>
      <c r="AQ91" s="184" t="s">
        <v>3916</v>
      </c>
    </row>
    <row r="92" spans="1:43" ht="25" customHeight="1">
      <c r="A92" s="184">
        <v>10091</v>
      </c>
      <c r="B92" s="21">
        <v>1</v>
      </c>
      <c r="C92" s="39" t="s">
        <v>1476</v>
      </c>
      <c r="D92" s="184" t="s">
        <v>3786</v>
      </c>
      <c r="E92" s="267">
        <v>230</v>
      </c>
      <c r="M92" s="38" t="s">
        <v>1280</v>
      </c>
      <c r="X92" s="163">
        <v>4</v>
      </c>
      <c r="AD92" s="39" t="s">
        <v>1477</v>
      </c>
      <c r="AE92" s="40" t="s">
        <v>182</v>
      </c>
      <c r="AM92" s="184">
        <v>1</v>
      </c>
      <c r="AP92" s="184">
        <v>1</v>
      </c>
      <c r="AQ92" s="184" t="s">
        <v>3917</v>
      </c>
    </row>
    <row r="93" spans="1:43" ht="25" customHeight="1">
      <c r="A93" s="184">
        <v>10092</v>
      </c>
      <c r="B93" s="21">
        <v>1</v>
      </c>
      <c r="C93" s="22" t="s">
        <v>3454</v>
      </c>
      <c r="D93" s="184" t="s">
        <v>3787</v>
      </c>
      <c r="E93" s="267">
        <v>105</v>
      </c>
      <c r="M93" s="38" t="s">
        <v>3015</v>
      </c>
      <c r="X93" s="163"/>
      <c r="AD93" s="22" t="s">
        <v>3020</v>
      </c>
      <c r="AE93" s="23" t="s">
        <v>3035</v>
      </c>
      <c r="AM93" s="184">
        <v>1</v>
      </c>
      <c r="AP93" s="184">
        <v>1</v>
      </c>
      <c r="AQ93" s="184" t="s">
        <v>3918</v>
      </c>
    </row>
    <row r="94" spans="1:43" ht="25" customHeight="1">
      <c r="A94" s="184">
        <v>10093</v>
      </c>
      <c r="B94" s="21">
        <v>1</v>
      </c>
      <c r="C94" s="39" t="s">
        <v>3455</v>
      </c>
      <c r="D94" s="184" t="s">
        <v>3787</v>
      </c>
      <c r="E94" s="267">
        <v>105</v>
      </c>
      <c r="M94" s="38" t="s">
        <v>3016</v>
      </c>
      <c r="X94" s="163"/>
      <c r="AD94" s="39" t="s">
        <v>3023</v>
      </c>
      <c r="AE94" s="40" t="s">
        <v>3036</v>
      </c>
      <c r="AM94" s="184">
        <v>1</v>
      </c>
      <c r="AP94" s="184">
        <v>1</v>
      </c>
      <c r="AQ94" s="184" t="s">
        <v>3919</v>
      </c>
    </row>
    <row r="95" spans="1:43" ht="25" customHeight="1">
      <c r="A95" s="184">
        <v>10094</v>
      </c>
      <c r="B95" s="21">
        <v>1</v>
      </c>
      <c r="C95" s="39" t="s">
        <v>3456</v>
      </c>
      <c r="D95" s="184" t="s">
        <v>3787</v>
      </c>
      <c r="E95" s="267">
        <v>105</v>
      </c>
      <c r="M95" s="38" t="s">
        <v>3017</v>
      </c>
      <c r="X95" s="163"/>
      <c r="AD95" s="39" t="s">
        <v>3023</v>
      </c>
      <c r="AE95" s="40" t="s">
        <v>3037</v>
      </c>
      <c r="AM95" s="184">
        <v>1</v>
      </c>
      <c r="AP95" s="184">
        <v>1</v>
      </c>
      <c r="AQ95" s="184" t="s">
        <v>4417</v>
      </c>
    </row>
    <row r="96" spans="1:43" ht="25" customHeight="1">
      <c r="A96" s="184">
        <v>10095</v>
      </c>
      <c r="B96" s="21">
        <v>1</v>
      </c>
      <c r="C96" s="39" t="s">
        <v>885</v>
      </c>
      <c r="D96" s="184" t="s">
        <v>3787</v>
      </c>
      <c r="E96" s="267">
        <v>290</v>
      </c>
      <c r="M96" s="38" t="s">
        <v>3018</v>
      </c>
      <c r="X96" s="163"/>
      <c r="AD96" s="39" t="s">
        <v>3028</v>
      </c>
      <c r="AE96" s="40" t="s">
        <v>3030</v>
      </c>
      <c r="AM96" s="184">
        <v>1</v>
      </c>
      <c r="AP96" s="184">
        <v>1</v>
      </c>
      <c r="AQ96" s="184" t="s">
        <v>3899</v>
      </c>
    </row>
    <row r="97" spans="1:43" ht="25" customHeight="1">
      <c r="A97" s="184">
        <v>10096</v>
      </c>
      <c r="B97" s="21">
        <v>1</v>
      </c>
      <c r="C97" s="16" t="s">
        <v>2184</v>
      </c>
      <c r="D97" s="184" t="s">
        <v>3788</v>
      </c>
      <c r="E97" s="263">
        <v>175</v>
      </c>
      <c r="M97" s="25" t="s">
        <v>433</v>
      </c>
      <c r="X97" s="127">
        <v>3</v>
      </c>
      <c r="AD97" s="16" t="s">
        <v>90</v>
      </c>
      <c r="AE97" s="11" t="s">
        <v>143</v>
      </c>
      <c r="AM97" s="184">
        <v>1</v>
      </c>
      <c r="AP97" s="184">
        <v>1</v>
      </c>
      <c r="AQ97" s="184" t="s">
        <v>3920</v>
      </c>
    </row>
    <row r="98" spans="1:43" ht="25" customHeight="1">
      <c r="A98" s="184">
        <v>10097</v>
      </c>
      <c r="B98" s="21">
        <v>1</v>
      </c>
      <c r="C98" s="16" t="s">
        <v>2185</v>
      </c>
      <c r="D98" s="184" t="s">
        <v>3788</v>
      </c>
      <c r="E98" s="261">
        <v>215</v>
      </c>
      <c r="M98" s="25" t="s">
        <v>434</v>
      </c>
      <c r="X98" s="127">
        <v>3</v>
      </c>
      <c r="AD98" s="16" t="s">
        <v>89</v>
      </c>
      <c r="AE98" s="11" t="s">
        <v>142</v>
      </c>
      <c r="AM98" s="184">
        <v>1</v>
      </c>
      <c r="AP98" s="184">
        <v>1</v>
      </c>
      <c r="AQ98" s="184" t="s">
        <v>3921</v>
      </c>
    </row>
    <row r="99" spans="1:43" ht="25" customHeight="1">
      <c r="A99" s="184">
        <v>10098</v>
      </c>
      <c r="B99" s="21">
        <v>1</v>
      </c>
      <c r="C99" s="16" t="s">
        <v>2186</v>
      </c>
      <c r="D99" s="184" t="s">
        <v>3788</v>
      </c>
      <c r="E99" s="261">
        <v>210</v>
      </c>
      <c r="M99" s="25" t="s">
        <v>435</v>
      </c>
      <c r="X99" s="127">
        <v>3</v>
      </c>
      <c r="AD99" s="16" t="s">
        <v>88</v>
      </c>
      <c r="AE99" s="11" t="s">
        <v>144</v>
      </c>
      <c r="AM99" s="184">
        <v>1</v>
      </c>
      <c r="AP99" s="184">
        <v>1</v>
      </c>
      <c r="AQ99" s="184" t="s">
        <v>3922</v>
      </c>
    </row>
    <row r="100" spans="1:43" ht="25" customHeight="1">
      <c r="A100" s="184">
        <v>10099</v>
      </c>
      <c r="B100" s="21">
        <v>1</v>
      </c>
      <c r="C100" s="16" t="s">
        <v>2187</v>
      </c>
      <c r="D100" s="184" t="s">
        <v>3788</v>
      </c>
      <c r="E100" s="261">
        <v>240</v>
      </c>
      <c r="M100" s="25" t="s">
        <v>436</v>
      </c>
      <c r="X100" s="127">
        <v>2</v>
      </c>
      <c r="AD100" s="16" t="s">
        <v>87</v>
      </c>
      <c r="AE100" s="11" t="s">
        <v>141</v>
      </c>
      <c r="AM100" s="184">
        <v>1</v>
      </c>
      <c r="AP100" s="184">
        <v>1</v>
      </c>
      <c r="AQ100" s="184" t="s">
        <v>3923</v>
      </c>
    </row>
    <row r="101" spans="1:43" ht="25" customHeight="1">
      <c r="A101" s="184">
        <v>10100</v>
      </c>
      <c r="B101" s="21">
        <v>1</v>
      </c>
      <c r="C101" s="16" t="s">
        <v>329</v>
      </c>
      <c r="D101" s="184" t="s">
        <v>3788</v>
      </c>
      <c r="E101" s="261">
        <v>45</v>
      </c>
      <c r="M101" s="25" t="s">
        <v>437</v>
      </c>
      <c r="X101" s="127"/>
      <c r="AD101" s="16" t="s">
        <v>1283</v>
      </c>
      <c r="AE101" s="11" t="s">
        <v>176</v>
      </c>
      <c r="AM101" s="184">
        <v>1</v>
      </c>
      <c r="AP101" s="184">
        <v>1</v>
      </c>
      <c r="AQ101" s="184" t="s">
        <v>4418</v>
      </c>
    </row>
    <row r="102" spans="1:43" ht="25" customHeight="1">
      <c r="A102" s="184">
        <v>10101</v>
      </c>
      <c r="B102" s="21">
        <v>1</v>
      </c>
      <c r="C102" s="16" t="s">
        <v>330</v>
      </c>
      <c r="D102" s="184" t="s">
        <v>3788</v>
      </c>
      <c r="E102" s="261">
        <v>40</v>
      </c>
      <c r="M102" s="25" t="s">
        <v>438</v>
      </c>
      <c r="X102" s="127">
        <v>10</v>
      </c>
      <c r="AD102" s="16" t="s">
        <v>1284</v>
      </c>
      <c r="AE102" s="11" t="s">
        <v>175</v>
      </c>
      <c r="AM102" s="184">
        <v>1</v>
      </c>
      <c r="AP102" s="184">
        <v>1</v>
      </c>
      <c r="AQ102" s="184" t="s">
        <v>4419</v>
      </c>
    </row>
    <row r="103" spans="1:43" ht="25" customHeight="1">
      <c r="A103" s="184">
        <v>10102</v>
      </c>
      <c r="B103" s="21">
        <v>1</v>
      </c>
      <c r="C103" s="16" t="s">
        <v>85</v>
      </c>
      <c r="D103" s="184" t="s">
        <v>3788</v>
      </c>
      <c r="E103" s="261">
        <v>25</v>
      </c>
      <c r="M103" s="25" t="s">
        <v>439</v>
      </c>
      <c r="X103" s="127"/>
      <c r="AD103" s="16" t="s">
        <v>85</v>
      </c>
      <c r="AE103" s="11" t="s">
        <v>174</v>
      </c>
      <c r="AM103" s="184">
        <v>1</v>
      </c>
      <c r="AP103" s="184">
        <v>1</v>
      </c>
      <c r="AQ103" s="184" t="s">
        <v>3899</v>
      </c>
    </row>
    <row r="104" spans="1:43" ht="25" customHeight="1">
      <c r="A104" s="184">
        <v>10103</v>
      </c>
      <c r="B104" s="21">
        <v>1</v>
      </c>
      <c r="C104" s="16" t="s">
        <v>86</v>
      </c>
      <c r="D104" s="184" t="s">
        <v>3788</v>
      </c>
      <c r="E104" s="261">
        <v>55</v>
      </c>
      <c r="M104" s="25" t="s">
        <v>440</v>
      </c>
      <c r="X104" s="127"/>
      <c r="AD104" s="16" t="s">
        <v>1285</v>
      </c>
      <c r="AE104" s="11" t="s">
        <v>4301</v>
      </c>
      <c r="AM104" s="184">
        <v>1</v>
      </c>
      <c r="AP104" s="184">
        <v>1</v>
      </c>
      <c r="AQ104" s="184" t="s">
        <v>4420</v>
      </c>
    </row>
    <row r="105" spans="1:43" ht="25" customHeight="1">
      <c r="A105" s="184">
        <v>10104</v>
      </c>
      <c r="B105" s="21">
        <v>1</v>
      </c>
      <c r="C105" s="16" t="s">
        <v>3042</v>
      </c>
      <c r="D105" s="184" t="s">
        <v>3788</v>
      </c>
      <c r="E105" s="261">
        <v>75</v>
      </c>
      <c r="M105" s="25" t="s">
        <v>2917</v>
      </c>
      <c r="X105" s="127">
        <v>5</v>
      </c>
      <c r="AD105" s="16" t="s">
        <v>4286</v>
      </c>
      <c r="AE105" s="11" t="s">
        <v>3044</v>
      </c>
      <c r="AM105" s="184">
        <v>1</v>
      </c>
      <c r="AP105" s="184">
        <v>1</v>
      </c>
      <c r="AQ105" s="184" t="s">
        <v>3924</v>
      </c>
    </row>
    <row r="106" spans="1:43" ht="25" customHeight="1">
      <c r="A106" s="184">
        <v>10105</v>
      </c>
      <c r="B106" s="21">
        <v>1</v>
      </c>
      <c r="C106" s="16" t="s">
        <v>3043</v>
      </c>
      <c r="D106" s="184" t="s">
        <v>3788</v>
      </c>
      <c r="E106" s="261">
        <v>125</v>
      </c>
      <c r="M106" s="25" t="s">
        <v>2918</v>
      </c>
      <c r="X106" s="127"/>
      <c r="AD106" s="16" t="s">
        <v>4287</v>
      </c>
      <c r="AE106" s="11" t="s">
        <v>3045</v>
      </c>
      <c r="AM106" s="184">
        <v>1</v>
      </c>
      <c r="AP106" s="184">
        <v>1</v>
      </c>
      <c r="AQ106" s="184" t="s">
        <v>3925</v>
      </c>
    </row>
    <row r="107" spans="1:43" ht="25" customHeight="1">
      <c r="A107" s="184">
        <v>10106</v>
      </c>
      <c r="B107" s="21">
        <v>1</v>
      </c>
      <c r="C107" s="16" t="s">
        <v>180</v>
      </c>
      <c r="D107" s="184" t="s">
        <v>3788</v>
      </c>
      <c r="E107" s="261">
        <v>35</v>
      </c>
      <c r="M107" s="25" t="s">
        <v>441</v>
      </c>
      <c r="X107" s="127">
        <v>8</v>
      </c>
      <c r="AD107" s="16" t="s">
        <v>1286</v>
      </c>
      <c r="AE107" s="11" t="s">
        <v>309</v>
      </c>
      <c r="AM107" s="184">
        <v>1</v>
      </c>
      <c r="AP107" s="184">
        <v>1</v>
      </c>
      <c r="AQ107" s="184" t="s">
        <v>3926</v>
      </c>
    </row>
    <row r="108" spans="1:43" ht="25" customHeight="1">
      <c r="A108" s="184">
        <v>10107</v>
      </c>
      <c r="B108" s="21">
        <v>1</v>
      </c>
      <c r="C108" s="16" t="s">
        <v>310</v>
      </c>
      <c r="D108" s="184" t="s">
        <v>3789</v>
      </c>
      <c r="E108" s="261">
        <v>8</v>
      </c>
      <c r="M108" s="25" t="s">
        <v>442</v>
      </c>
      <c r="X108" s="127">
        <v>20</v>
      </c>
      <c r="AD108" s="16" t="s">
        <v>2828</v>
      </c>
      <c r="AE108" s="11" t="s">
        <v>2827</v>
      </c>
      <c r="AM108" s="184">
        <v>1</v>
      </c>
      <c r="AP108" s="184">
        <v>1</v>
      </c>
      <c r="AQ108" s="184" t="s">
        <v>3927</v>
      </c>
    </row>
    <row r="109" spans="1:43" ht="25" customHeight="1">
      <c r="A109" s="184">
        <v>10108</v>
      </c>
      <c r="B109" s="21">
        <v>1</v>
      </c>
      <c r="C109" s="16" t="s">
        <v>1325</v>
      </c>
      <c r="D109" s="184" t="s">
        <v>3789</v>
      </c>
      <c r="E109" s="264">
        <v>4</v>
      </c>
      <c r="M109" s="25" t="s">
        <v>1324</v>
      </c>
      <c r="X109" s="162">
        <v>20</v>
      </c>
      <c r="AD109" s="16" t="s">
        <v>2826</v>
      </c>
      <c r="AE109" s="91" t="s">
        <v>2819</v>
      </c>
      <c r="AM109" s="184">
        <v>1</v>
      </c>
      <c r="AP109" s="184">
        <v>1</v>
      </c>
      <c r="AQ109" s="184" t="s">
        <v>3928</v>
      </c>
    </row>
    <row r="110" spans="1:43" ht="25" customHeight="1">
      <c r="A110" s="184">
        <v>10109</v>
      </c>
      <c r="B110" s="21">
        <v>1</v>
      </c>
      <c r="C110" s="16" t="s">
        <v>2823</v>
      </c>
      <c r="D110" s="184" t="s">
        <v>3789</v>
      </c>
      <c r="E110" s="264">
        <v>5</v>
      </c>
      <c r="M110" s="25" t="s">
        <v>1326</v>
      </c>
      <c r="X110" s="162">
        <v>20</v>
      </c>
      <c r="AD110" s="16" t="s">
        <v>2823</v>
      </c>
      <c r="AE110" s="91" t="s">
        <v>2818</v>
      </c>
      <c r="AM110" s="184">
        <v>1</v>
      </c>
      <c r="AP110" s="184">
        <v>1</v>
      </c>
      <c r="AQ110" s="184" t="s">
        <v>3929</v>
      </c>
    </row>
    <row r="111" spans="1:43" ht="25" customHeight="1">
      <c r="A111" s="184">
        <v>10110</v>
      </c>
      <c r="B111" s="21">
        <v>1</v>
      </c>
      <c r="C111" s="16" t="s">
        <v>2824</v>
      </c>
      <c r="D111" s="184" t="s">
        <v>3789</v>
      </c>
      <c r="E111" s="264">
        <v>4</v>
      </c>
      <c r="M111" s="25" t="s">
        <v>1327</v>
      </c>
      <c r="X111" s="162">
        <v>20</v>
      </c>
      <c r="AD111" s="16" t="s">
        <v>2824</v>
      </c>
      <c r="AE111" s="91" t="s">
        <v>2821</v>
      </c>
      <c r="AM111" s="184">
        <v>1</v>
      </c>
      <c r="AP111" s="184">
        <v>1</v>
      </c>
      <c r="AQ111" s="184" t="s">
        <v>3930</v>
      </c>
    </row>
    <row r="112" spans="1:43" ht="25" customHeight="1">
      <c r="A112" s="184">
        <v>10111</v>
      </c>
      <c r="B112" s="21">
        <v>1</v>
      </c>
      <c r="C112" s="16" t="s">
        <v>1333</v>
      </c>
      <c r="D112" s="184" t="s">
        <v>3789</v>
      </c>
      <c r="E112" s="264">
        <v>10</v>
      </c>
      <c r="M112" s="25" t="s">
        <v>1328</v>
      </c>
      <c r="X112" s="162">
        <v>20</v>
      </c>
      <c r="AD112" s="16" t="s">
        <v>2825</v>
      </c>
      <c r="AE112" s="91" t="s">
        <v>2831</v>
      </c>
      <c r="AM112" s="184">
        <v>1</v>
      </c>
      <c r="AP112" s="184">
        <v>1</v>
      </c>
      <c r="AQ112" s="184" t="s">
        <v>3931</v>
      </c>
    </row>
    <row r="113" spans="1:43" ht="25" customHeight="1">
      <c r="A113" s="184">
        <v>10112</v>
      </c>
      <c r="B113" s="21">
        <v>1</v>
      </c>
      <c r="C113" s="16" t="s">
        <v>2333</v>
      </c>
      <c r="D113" s="184" t="s">
        <v>3789</v>
      </c>
      <c r="E113" s="264">
        <v>12</v>
      </c>
      <c r="M113" s="25" t="s">
        <v>2326</v>
      </c>
      <c r="X113" s="162">
        <v>20</v>
      </c>
      <c r="AD113" s="16" t="s">
        <v>2335</v>
      </c>
      <c r="AE113" s="91" t="s">
        <v>2330</v>
      </c>
      <c r="AM113" s="184">
        <v>1</v>
      </c>
      <c r="AP113" s="184">
        <v>1</v>
      </c>
      <c r="AQ113" s="184" t="s">
        <v>3932</v>
      </c>
    </row>
    <row r="114" spans="1:43" ht="25" customHeight="1">
      <c r="A114" s="184">
        <v>10113</v>
      </c>
      <c r="B114" s="21">
        <v>1</v>
      </c>
      <c r="C114" s="16" t="s">
        <v>3187</v>
      </c>
      <c r="D114" s="184" t="s">
        <v>3789</v>
      </c>
      <c r="E114" s="264">
        <v>10</v>
      </c>
      <c r="M114" s="25" t="s">
        <v>3087</v>
      </c>
      <c r="X114" s="162"/>
      <c r="AD114" s="16" t="s">
        <v>4291</v>
      </c>
      <c r="AE114" s="91"/>
      <c r="AM114" s="184">
        <v>1</v>
      </c>
      <c r="AP114" s="184">
        <v>1</v>
      </c>
      <c r="AQ114" s="184" t="s">
        <v>3933</v>
      </c>
    </row>
    <row r="115" spans="1:43" ht="25" customHeight="1">
      <c r="A115" s="184">
        <v>10114</v>
      </c>
      <c r="B115" s="21">
        <v>1</v>
      </c>
      <c r="C115" s="22" t="s">
        <v>324</v>
      </c>
      <c r="D115" s="184" t="s">
        <v>3790</v>
      </c>
      <c r="E115" s="266">
        <v>875</v>
      </c>
      <c r="M115" s="38" t="s">
        <v>443</v>
      </c>
      <c r="X115" s="163">
        <v>1</v>
      </c>
      <c r="AD115" s="22" t="s">
        <v>1287</v>
      </c>
      <c r="AE115" s="23" t="s">
        <v>1714</v>
      </c>
      <c r="AM115" s="184">
        <v>1</v>
      </c>
      <c r="AP115" s="184">
        <v>1</v>
      </c>
      <c r="AQ115" s="184" t="s">
        <v>3934</v>
      </c>
    </row>
    <row r="116" spans="1:43" ht="25" customHeight="1">
      <c r="A116" s="184">
        <v>10115</v>
      </c>
      <c r="B116" s="21">
        <v>1</v>
      </c>
      <c r="C116" s="16" t="s">
        <v>2202</v>
      </c>
      <c r="D116" s="184" t="s">
        <v>3791</v>
      </c>
      <c r="E116" s="261">
        <v>45</v>
      </c>
      <c r="M116" s="26" t="s">
        <v>451</v>
      </c>
      <c r="X116" s="127">
        <v>4</v>
      </c>
      <c r="AD116" s="16" t="s">
        <v>445</v>
      </c>
      <c r="AE116" s="11" t="s">
        <v>116</v>
      </c>
      <c r="AM116" s="184">
        <v>1</v>
      </c>
      <c r="AP116" s="184">
        <v>1</v>
      </c>
      <c r="AQ116" s="184" t="s">
        <v>3935</v>
      </c>
    </row>
    <row r="117" spans="1:43" ht="25" customHeight="1">
      <c r="A117" s="184">
        <v>10116</v>
      </c>
      <c r="B117" s="21">
        <v>1</v>
      </c>
      <c r="C117" s="16" t="s">
        <v>2201</v>
      </c>
      <c r="D117" s="184" t="s">
        <v>3791</v>
      </c>
      <c r="E117" s="263">
        <v>125</v>
      </c>
      <c r="M117" s="26" t="s">
        <v>452</v>
      </c>
      <c r="X117" s="127"/>
      <c r="AD117" s="16" t="s">
        <v>995</v>
      </c>
      <c r="AE117" s="11" t="s">
        <v>985</v>
      </c>
      <c r="AM117" s="184">
        <v>1</v>
      </c>
      <c r="AP117" s="184">
        <v>1</v>
      </c>
      <c r="AQ117" s="184" t="s">
        <v>3936</v>
      </c>
    </row>
    <row r="118" spans="1:43" ht="25" customHeight="1">
      <c r="A118" s="184">
        <v>10117</v>
      </c>
      <c r="B118" s="21">
        <v>1</v>
      </c>
      <c r="C118" s="16" t="s">
        <v>2200</v>
      </c>
      <c r="D118" s="184" t="s">
        <v>3791</v>
      </c>
      <c r="E118" s="261">
        <v>45</v>
      </c>
      <c r="M118" s="26" t="s">
        <v>453</v>
      </c>
      <c r="X118" s="127">
        <v>3</v>
      </c>
      <c r="AD118" s="16" t="s">
        <v>996</v>
      </c>
      <c r="AE118" s="11" t="s">
        <v>117</v>
      </c>
      <c r="AM118" s="184">
        <v>1</v>
      </c>
      <c r="AP118" s="184">
        <v>1</v>
      </c>
      <c r="AQ118" s="184" t="s">
        <v>3937</v>
      </c>
    </row>
    <row r="119" spans="1:43" ht="25" customHeight="1">
      <c r="A119" s="184">
        <v>10118</v>
      </c>
      <c r="B119" s="21">
        <v>1</v>
      </c>
      <c r="C119" s="16" t="s">
        <v>2199</v>
      </c>
      <c r="D119" s="184" t="s">
        <v>3791</v>
      </c>
      <c r="E119" s="263">
        <v>125</v>
      </c>
      <c r="M119" s="26" t="s">
        <v>881</v>
      </c>
      <c r="X119" s="127"/>
      <c r="AD119" s="16" t="s">
        <v>997</v>
      </c>
      <c r="AE119" s="11" t="s">
        <v>983</v>
      </c>
      <c r="AM119" s="184">
        <v>1</v>
      </c>
      <c r="AP119" s="184">
        <v>1</v>
      </c>
      <c r="AQ119" s="184" t="s">
        <v>3938</v>
      </c>
    </row>
    <row r="120" spans="1:43" ht="25" customHeight="1">
      <c r="A120" s="184">
        <v>10119</v>
      </c>
      <c r="B120" s="21">
        <v>1</v>
      </c>
      <c r="C120" s="16" t="s">
        <v>2198</v>
      </c>
      <c r="D120" s="184" t="s">
        <v>3791</v>
      </c>
      <c r="E120" s="261">
        <v>56</v>
      </c>
      <c r="M120" s="26" t="s">
        <v>882</v>
      </c>
      <c r="X120" s="127"/>
      <c r="AD120" s="16" t="s">
        <v>446</v>
      </c>
      <c r="AE120" s="11" t="s">
        <v>987</v>
      </c>
      <c r="AM120" s="184">
        <v>1</v>
      </c>
      <c r="AP120" s="184">
        <v>1</v>
      </c>
      <c r="AQ120" s="184" t="s">
        <v>3939</v>
      </c>
    </row>
    <row r="121" spans="1:43" ht="25" customHeight="1">
      <c r="A121" s="184">
        <v>10120</v>
      </c>
      <c r="B121" s="21">
        <v>1</v>
      </c>
      <c r="C121" s="16" t="s">
        <v>2197</v>
      </c>
      <c r="D121" s="184" t="s">
        <v>3791</v>
      </c>
      <c r="E121" s="261">
        <v>45</v>
      </c>
      <c r="M121" s="26" t="s">
        <v>883</v>
      </c>
      <c r="X121" s="127">
        <v>5</v>
      </c>
      <c r="AD121" s="16" t="s">
        <v>447</v>
      </c>
      <c r="AE121" s="11" t="s">
        <v>118</v>
      </c>
      <c r="AM121" s="184">
        <v>1</v>
      </c>
      <c r="AP121" s="184">
        <v>1</v>
      </c>
      <c r="AQ121" s="184" t="s">
        <v>3940</v>
      </c>
    </row>
    <row r="122" spans="1:43" ht="25" customHeight="1">
      <c r="A122" s="184">
        <v>10121</v>
      </c>
      <c r="B122" s="21">
        <v>1</v>
      </c>
      <c r="C122" s="16" t="s">
        <v>2196</v>
      </c>
      <c r="D122" s="184" t="s">
        <v>3792</v>
      </c>
      <c r="E122" s="261">
        <v>25</v>
      </c>
      <c r="M122" s="26" t="s">
        <v>910</v>
      </c>
      <c r="X122" s="127">
        <v>1</v>
      </c>
      <c r="AD122" s="16" t="s">
        <v>448</v>
      </c>
      <c r="AE122" s="11" t="s">
        <v>119</v>
      </c>
      <c r="AM122" s="184">
        <v>1</v>
      </c>
      <c r="AP122" s="184">
        <v>1</v>
      </c>
      <c r="AQ122" s="184" t="s">
        <v>3941</v>
      </c>
    </row>
    <row r="123" spans="1:43" ht="25" customHeight="1">
      <c r="A123" s="184">
        <v>10122</v>
      </c>
      <c r="B123" s="21">
        <v>1</v>
      </c>
      <c r="C123" s="16" t="s">
        <v>2318</v>
      </c>
      <c r="D123" s="184" t="s">
        <v>3792</v>
      </c>
      <c r="E123" s="261">
        <v>75</v>
      </c>
      <c r="M123" s="26" t="s">
        <v>911</v>
      </c>
      <c r="X123" s="127"/>
      <c r="AD123" s="16" t="s">
        <v>998</v>
      </c>
      <c r="AE123" s="11" t="s">
        <v>990</v>
      </c>
      <c r="AM123" s="184">
        <v>1</v>
      </c>
      <c r="AP123" s="184">
        <v>1</v>
      </c>
      <c r="AQ123" s="184" t="s">
        <v>3942</v>
      </c>
    </row>
    <row r="124" spans="1:43" ht="25" customHeight="1">
      <c r="A124" s="184">
        <v>10123</v>
      </c>
      <c r="B124" s="21">
        <v>1</v>
      </c>
      <c r="C124" s="16" t="s">
        <v>2317</v>
      </c>
      <c r="D124" s="184" t="s">
        <v>3792</v>
      </c>
      <c r="E124" s="261">
        <v>20</v>
      </c>
      <c r="M124" s="26" t="s">
        <v>912</v>
      </c>
      <c r="X124" s="127">
        <v>3</v>
      </c>
      <c r="AD124" s="16" t="s">
        <v>450</v>
      </c>
      <c r="AE124" s="11" t="s">
        <v>988</v>
      </c>
      <c r="AM124" s="184">
        <v>1</v>
      </c>
      <c r="AP124" s="184">
        <v>1</v>
      </c>
      <c r="AQ124" s="184" t="s">
        <v>3943</v>
      </c>
    </row>
    <row r="125" spans="1:43" ht="25" customHeight="1">
      <c r="A125" s="184">
        <v>10124</v>
      </c>
      <c r="B125" s="21">
        <v>1</v>
      </c>
      <c r="C125" s="16" t="s">
        <v>2319</v>
      </c>
      <c r="D125" s="184" t="s">
        <v>3792</v>
      </c>
      <c r="E125" s="261">
        <v>56</v>
      </c>
      <c r="M125" s="26" t="s">
        <v>913</v>
      </c>
      <c r="X125" s="127">
        <v>2</v>
      </c>
      <c r="AD125" s="16" t="s">
        <v>999</v>
      </c>
      <c r="AE125" s="11" t="s">
        <v>991</v>
      </c>
      <c r="AM125" s="184">
        <v>1</v>
      </c>
      <c r="AP125" s="184">
        <v>1</v>
      </c>
      <c r="AQ125" s="184" t="s">
        <v>3944</v>
      </c>
    </row>
    <row r="126" spans="1:43" ht="25" customHeight="1">
      <c r="A126" s="184">
        <v>10125</v>
      </c>
      <c r="B126" s="21">
        <v>1</v>
      </c>
      <c r="C126" s="16" t="s">
        <v>2195</v>
      </c>
      <c r="D126" s="184" t="s">
        <v>3792</v>
      </c>
      <c r="E126" s="261">
        <v>35</v>
      </c>
      <c r="M126" s="26" t="s">
        <v>914</v>
      </c>
      <c r="X126" s="127"/>
      <c r="AD126" s="16" t="s">
        <v>449</v>
      </c>
      <c r="AE126" s="11" t="s">
        <v>992</v>
      </c>
      <c r="AM126" s="184">
        <v>1</v>
      </c>
      <c r="AP126" s="184">
        <v>1</v>
      </c>
      <c r="AQ126" s="184" t="s">
        <v>3945</v>
      </c>
    </row>
    <row r="127" spans="1:43" ht="25" customHeight="1">
      <c r="A127" s="184">
        <v>10126</v>
      </c>
      <c r="B127" s="21">
        <v>1</v>
      </c>
      <c r="C127" s="16" t="s">
        <v>2320</v>
      </c>
      <c r="D127" s="184" t="s">
        <v>3792</v>
      </c>
      <c r="E127" s="261">
        <v>75</v>
      </c>
      <c r="M127" s="26" t="s">
        <v>915</v>
      </c>
      <c r="X127" s="127"/>
      <c r="AD127" s="20" t="s">
        <v>1000</v>
      </c>
      <c r="AE127" s="11" t="s">
        <v>993</v>
      </c>
      <c r="AM127" s="184">
        <v>1</v>
      </c>
      <c r="AP127" s="184">
        <v>1</v>
      </c>
      <c r="AQ127" s="184" t="s">
        <v>3946</v>
      </c>
    </row>
    <row r="128" spans="1:43" ht="25" customHeight="1">
      <c r="A128" s="184">
        <v>10127</v>
      </c>
      <c r="B128" s="21">
        <v>1</v>
      </c>
      <c r="C128" s="16" t="s">
        <v>3472</v>
      </c>
      <c r="D128" s="184" t="s">
        <v>3792</v>
      </c>
      <c r="E128" s="262">
        <v>9.5</v>
      </c>
      <c r="M128" s="26" t="s">
        <v>3471</v>
      </c>
      <c r="X128" s="127"/>
      <c r="AD128" s="16" t="s">
        <v>3474</v>
      </c>
      <c r="AE128" s="11"/>
      <c r="AM128" s="184">
        <v>1</v>
      </c>
      <c r="AP128" s="184">
        <v>1</v>
      </c>
      <c r="AQ128" s="184" t="s">
        <v>3947</v>
      </c>
    </row>
    <row r="129" spans="1:43" ht="25" customHeight="1">
      <c r="A129" s="184">
        <v>10128</v>
      </c>
      <c r="B129" s="21">
        <v>1</v>
      </c>
      <c r="C129" s="39" t="s">
        <v>2316</v>
      </c>
      <c r="D129" s="184" t="s">
        <v>3793</v>
      </c>
      <c r="E129" s="267">
        <v>12</v>
      </c>
      <c r="M129" s="100" t="s">
        <v>2150</v>
      </c>
      <c r="X129" s="131">
        <v>30</v>
      </c>
      <c r="AD129" s="39" t="s">
        <v>2633</v>
      </c>
      <c r="AE129" s="40" t="s">
        <v>2561</v>
      </c>
      <c r="AM129" s="184">
        <v>1</v>
      </c>
      <c r="AP129" s="184">
        <v>1</v>
      </c>
      <c r="AQ129" s="184" t="s">
        <v>3948</v>
      </c>
    </row>
    <row r="130" spans="1:43" ht="25" customHeight="1">
      <c r="A130" s="184">
        <v>10129</v>
      </c>
      <c r="B130" s="21">
        <v>1</v>
      </c>
      <c r="C130" s="39" t="s">
        <v>2622</v>
      </c>
      <c r="D130" s="184" t="s">
        <v>3794</v>
      </c>
      <c r="E130" s="267">
        <v>8</v>
      </c>
      <c r="M130" s="100" t="s">
        <v>2151</v>
      </c>
      <c r="X130" s="131">
        <v>30</v>
      </c>
      <c r="AD130" s="39" t="s">
        <v>2626</v>
      </c>
      <c r="AE130" s="40" t="s">
        <v>2562</v>
      </c>
      <c r="AM130" s="184">
        <v>1</v>
      </c>
      <c r="AP130" s="184">
        <v>1</v>
      </c>
      <c r="AQ130" s="184" t="s">
        <v>3949</v>
      </c>
    </row>
    <row r="131" spans="1:43" ht="25" customHeight="1">
      <c r="A131" s="184">
        <v>10130</v>
      </c>
      <c r="B131" s="21">
        <v>1</v>
      </c>
      <c r="C131" s="39" t="s">
        <v>2623</v>
      </c>
      <c r="D131" s="184" t="s">
        <v>3794</v>
      </c>
      <c r="E131" s="267">
        <v>6</v>
      </c>
      <c r="M131" s="100" t="s">
        <v>2153</v>
      </c>
      <c r="X131" s="131">
        <v>30</v>
      </c>
      <c r="AD131" s="39" t="s">
        <v>2629</v>
      </c>
      <c r="AE131" s="40" t="s">
        <v>2563</v>
      </c>
      <c r="AM131" s="184">
        <v>1</v>
      </c>
      <c r="AP131" s="184">
        <v>1</v>
      </c>
      <c r="AQ131" s="184" t="s">
        <v>3950</v>
      </c>
    </row>
    <row r="132" spans="1:43" ht="25" customHeight="1">
      <c r="A132" s="184">
        <v>10131</v>
      </c>
      <c r="B132" s="21">
        <v>1</v>
      </c>
      <c r="C132" s="39" t="s">
        <v>2624</v>
      </c>
      <c r="D132" s="184" t="s">
        <v>3793</v>
      </c>
      <c r="E132" s="267">
        <v>8</v>
      </c>
      <c r="M132" s="100" t="s">
        <v>2152</v>
      </c>
      <c r="X132" s="131">
        <v>30</v>
      </c>
      <c r="AD132" s="39" t="s">
        <v>2632</v>
      </c>
      <c r="AE132" s="40" t="s">
        <v>2564</v>
      </c>
      <c r="AM132" s="184">
        <v>1</v>
      </c>
      <c r="AP132" s="184">
        <v>1</v>
      </c>
      <c r="AQ132" s="184" t="s">
        <v>3951</v>
      </c>
    </row>
    <row r="133" spans="1:43" ht="25" customHeight="1">
      <c r="A133" s="184">
        <v>10132</v>
      </c>
      <c r="B133" s="21">
        <v>1</v>
      </c>
      <c r="C133" s="39" t="s">
        <v>2345</v>
      </c>
      <c r="D133" s="184" t="s">
        <v>3793</v>
      </c>
      <c r="E133" s="267">
        <v>10</v>
      </c>
      <c r="M133" s="100" t="s">
        <v>2314</v>
      </c>
      <c r="X133" s="131">
        <v>30</v>
      </c>
      <c r="AD133" s="39" t="s">
        <v>2315</v>
      </c>
      <c r="AE133" s="40" t="s">
        <v>2560</v>
      </c>
      <c r="AM133" s="184">
        <v>1</v>
      </c>
      <c r="AP133" s="184">
        <v>1</v>
      </c>
      <c r="AQ133" s="184" t="s">
        <v>3952</v>
      </c>
    </row>
    <row r="134" spans="1:43" ht="25" customHeight="1">
      <c r="A134" s="184">
        <v>10133</v>
      </c>
      <c r="B134" s="21">
        <v>1</v>
      </c>
      <c r="C134" s="39" t="s">
        <v>2346</v>
      </c>
      <c r="D134" s="184" t="s">
        <v>3793</v>
      </c>
      <c r="E134" s="267">
        <v>10</v>
      </c>
      <c r="M134" s="100" t="s">
        <v>2337</v>
      </c>
      <c r="X134" s="131">
        <v>30</v>
      </c>
      <c r="AD134" s="22" t="s">
        <v>2347</v>
      </c>
      <c r="AE134" s="45" t="s">
        <v>2559</v>
      </c>
      <c r="AM134" s="184">
        <v>1</v>
      </c>
      <c r="AP134" s="184">
        <v>1</v>
      </c>
      <c r="AQ134" s="184" t="s">
        <v>3953</v>
      </c>
    </row>
    <row r="135" spans="1:43" ht="25" customHeight="1">
      <c r="A135" s="184">
        <v>10134</v>
      </c>
      <c r="B135" s="21">
        <v>1</v>
      </c>
      <c r="C135" s="39" t="s">
        <v>2338</v>
      </c>
      <c r="D135" s="184" t="s">
        <v>3793</v>
      </c>
      <c r="E135" s="267">
        <v>10</v>
      </c>
      <c r="M135" s="100" t="s">
        <v>2344</v>
      </c>
      <c r="X135" s="131">
        <v>30</v>
      </c>
      <c r="AD135" s="93" t="s">
        <v>2339</v>
      </c>
      <c r="AE135" s="11" t="s">
        <v>2552</v>
      </c>
      <c r="AM135" s="184">
        <v>1</v>
      </c>
      <c r="AP135" s="184">
        <v>1</v>
      </c>
      <c r="AQ135" s="184" t="s">
        <v>3954</v>
      </c>
    </row>
    <row r="136" spans="1:43" ht="25" customHeight="1">
      <c r="A136" s="184">
        <v>10135</v>
      </c>
      <c r="B136" s="21">
        <v>1</v>
      </c>
      <c r="C136" s="39" t="s">
        <v>2373</v>
      </c>
      <c r="D136" s="184" t="s">
        <v>3795</v>
      </c>
      <c r="E136" s="267">
        <v>10</v>
      </c>
      <c r="M136" s="100" t="s">
        <v>2369</v>
      </c>
      <c r="X136" s="131">
        <v>30</v>
      </c>
      <c r="AD136" s="39" t="s">
        <v>2397</v>
      </c>
      <c r="AE136" s="11" t="s">
        <v>2554</v>
      </c>
      <c r="AM136" s="184">
        <v>1</v>
      </c>
      <c r="AP136" s="184">
        <v>1</v>
      </c>
      <c r="AQ136" s="184" t="s">
        <v>3955</v>
      </c>
    </row>
    <row r="137" spans="1:43" ht="25" customHeight="1">
      <c r="A137" s="184">
        <v>10136</v>
      </c>
      <c r="B137" s="21">
        <v>1</v>
      </c>
      <c r="C137" s="39" t="s">
        <v>2374</v>
      </c>
      <c r="D137" s="184" t="s">
        <v>3795</v>
      </c>
      <c r="E137" s="267">
        <v>10</v>
      </c>
      <c r="M137" s="100" t="s">
        <v>2370</v>
      </c>
      <c r="X137" s="131">
        <v>30</v>
      </c>
      <c r="AD137" s="39" t="s">
        <v>2404</v>
      </c>
      <c r="AE137" s="11" t="s">
        <v>2565</v>
      </c>
      <c r="AM137" s="184">
        <v>1</v>
      </c>
      <c r="AP137" s="184">
        <v>1</v>
      </c>
      <c r="AQ137" s="184" t="s">
        <v>3956</v>
      </c>
    </row>
    <row r="138" spans="1:43" ht="25" customHeight="1">
      <c r="A138" s="184">
        <v>10137</v>
      </c>
      <c r="B138" s="21">
        <v>1</v>
      </c>
      <c r="C138" s="39" t="s">
        <v>2375</v>
      </c>
      <c r="D138" s="184" t="s">
        <v>3796</v>
      </c>
      <c r="E138" s="267">
        <v>10</v>
      </c>
      <c r="M138" s="100" t="s">
        <v>2371</v>
      </c>
      <c r="X138" s="131">
        <v>30</v>
      </c>
      <c r="AD138" s="39" t="s">
        <v>2399</v>
      </c>
      <c r="AE138" s="11" t="s">
        <v>2556</v>
      </c>
      <c r="AM138" s="184">
        <v>1</v>
      </c>
      <c r="AP138" s="184">
        <v>1</v>
      </c>
      <c r="AQ138" s="184" t="s">
        <v>3957</v>
      </c>
    </row>
    <row r="139" spans="1:43" ht="25" customHeight="1">
      <c r="A139" s="184">
        <v>10138</v>
      </c>
      <c r="B139" s="21">
        <v>1</v>
      </c>
      <c r="C139" s="39" t="s">
        <v>2395</v>
      </c>
      <c r="D139" s="184" t="s">
        <v>3796</v>
      </c>
      <c r="E139" s="267">
        <v>10</v>
      </c>
      <c r="M139" s="100" t="s">
        <v>2372</v>
      </c>
      <c r="X139" s="131">
        <v>30</v>
      </c>
      <c r="AD139" s="39" t="s">
        <v>2406</v>
      </c>
      <c r="AE139" s="11" t="s">
        <v>2566</v>
      </c>
      <c r="AM139" s="184">
        <v>1</v>
      </c>
      <c r="AP139" s="184">
        <v>1</v>
      </c>
      <c r="AQ139" s="184" t="s">
        <v>3958</v>
      </c>
    </row>
    <row r="140" spans="1:43" ht="25" customHeight="1">
      <c r="A140" s="184">
        <v>10139</v>
      </c>
      <c r="B140" s="21">
        <v>1</v>
      </c>
      <c r="C140" s="39" t="s">
        <v>2387</v>
      </c>
      <c r="D140" s="184" t="s">
        <v>3794</v>
      </c>
      <c r="E140" s="267">
        <v>8</v>
      </c>
      <c r="M140" s="100" t="s">
        <v>2385</v>
      </c>
      <c r="X140" s="131">
        <v>30</v>
      </c>
      <c r="AD140" s="39" t="s">
        <v>2546</v>
      </c>
      <c r="AE140" s="11" t="s">
        <v>2551</v>
      </c>
      <c r="AM140" s="184">
        <v>1</v>
      </c>
      <c r="AP140" s="184">
        <v>1</v>
      </c>
      <c r="AQ140" s="184" t="s">
        <v>3959</v>
      </c>
    </row>
    <row r="141" spans="1:43" ht="25" customHeight="1">
      <c r="A141" s="184">
        <v>10140</v>
      </c>
      <c r="B141" s="21">
        <v>1</v>
      </c>
      <c r="C141" s="108" t="s">
        <v>2526</v>
      </c>
      <c r="D141" s="184" t="s">
        <v>3797</v>
      </c>
      <c r="E141" s="267">
        <v>12</v>
      </c>
      <c r="M141" s="100" t="s">
        <v>2417</v>
      </c>
      <c r="X141" s="131">
        <v>30</v>
      </c>
      <c r="AD141" s="108" t="s">
        <v>2489</v>
      </c>
      <c r="AE141" s="11" t="s">
        <v>2739</v>
      </c>
      <c r="AM141" s="184">
        <v>1</v>
      </c>
      <c r="AP141" s="184">
        <v>1</v>
      </c>
      <c r="AQ141" s="184" t="s">
        <v>3960</v>
      </c>
    </row>
    <row r="142" spans="1:43" ht="25" customHeight="1">
      <c r="A142" s="184">
        <v>10141</v>
      </c>
      <c r="B142" s="21">
        <v>1</v>
      </c>
      <c r="C142" s="103" t="s">
        <v>2525</v>
      </c>
      <c r="D142" s="184" t="s">
        <v>3793</v>
      </c>
      <c r="E142" s="267">
        <v>14</v>
      </c>
      <c r="M142" s="100" t="s">
        <v>2486</v>
      </c>
      <c r="X142" s="131">
        <v>30</v>
      </c>
      <c r="AD142" s="103" t="s">
        <v>2492</v>
      </c>
      <c r="AE142" s="11" t="s">
        <v>2549</v>
      </c>
      <c r="AM142" s="184">
        <v>1</v>
      </c>
      <c r="AP142" s="184">
        <v>1</v>
      </c>
      <c r="AQ142" s="184" t="s">
        <v>3961</v>
      </c>
    </row>
    <row r="143" spans="1:43" ht="25" customHeight="1">
      <c r="A143" s="184">
        <v>10142</v>
      </c>
      <c r="B143" s="21">
        <v>1</v>
      </c>
      <c r="C143" s="103" t="s">
        <v>2524</v>
      </c>
      <c r="D143" s="184" t="s">
        <v>3797</v>
      </c>
      <c r="E143" s="267">
        <v>14</v>
      </c>
      <c r="M143" s="100" t="s">
        <v>2487</v>
      </c>
      <c r="X143" s="131">
        <v>20</v>
      </c>
      <c r="AD143" s="103" t="s">
        <v>2493</v>
      </c>
      <c r="AE143" s="11" t="s">
        <v>2550</v>
      </c>
      <c r="AM143" s="184">
        <v>1</v>
      </c>
      <c r="AP143" s="184">
        <v>1</v>
      </c>
      <c r="AQ143" s="184" t="s">
        <v>3962</v>
      </c>
    </row>
    <row r="144" spans="1:43" ht="25" customHeight="1">
      <c r="A144" s="184">
        <v>10143</v>
      </c>
      <c r="B144" s="21">
        <v>1</v>
      </c>
      <c r="C144" s="108" t="s">
        <v>2523</v>
      </c>
      <c r="D144" s="184" t="s">
        <v>3793</v>
      </c>
      <c r="E144" s="267">
        <v>8</v>
      </c>
      <c r="M144" s="100" t="s">
        <v>2488</v>
      </c>
      <c r="X144" s="131">
        <v>30</v>
      </c>
      <c r="AD144" s="108" t="s">
        <v>3405</v>
      </c>
      <c r="AE144" s="106" t="s">
        <v>2542</v>
      </c>
      <c r="AM144" s="184">
        <v>1</v>
      </c>
      <c r="AP144" s="184">
        <v>1</v>
      </c>
      <c r="AQ144" s="184" t="s">
        <v>3963</v>
      </c>
    </row>
    <row r="145" spans="1:43" ht="25" customHeight="1">
      <c r="A145" s="184">
        <v>10144</v>
      </c>
      <c r="B145" s="21">
        <v>1</v>
      </c>
      <c r="C145" s="108" t="s">
        <v>3209</v>
      </c>
      <c r="D145" s="184" t="s">
        <v>3793</v>
      </c>
      <c r="E145" s="267">
        <v>8</v>
      </c>
      <c r="M145" s="100" t="s">
        <v>3188</v>
      </c>
      <c r="X145" s="131">
        <v>20</v>
      </c>
      <c r="AD145" s="125" t="s">
        <v>3230</v>
      </c>
      <c r="AE145" s="106" t="s">
        <v>3419</v>
      </c>
      <c r="AM145" s="184">
        <v>1</v>
      </c>
      <c r="AP145" s="184">
        <v>1</v>
      </c>
      <c r="AQ145" s="184" t="s">
        <v>3964</v>
      </c>
    </row>
    <row r="146" spans="1:43" ht="25" customHeight="1">
      <c r="A146" s="184">
        <v>10145</v>
      </c>
      <c r="B146" s="21">
        <v>1</v>
      </c>
      <c r="C146" s="108" t="s">
        <v>3236</v>
      </c>
      <c r="D146" s="184" t="s">
        <v>3793</v>
      </c>
      <c r="E146" s="267">
        <v>8</v>
      </c>
      <c r="M146" s="100" t="s">
        <v>3189</v>
      </c>
      <c r="X146" s="131">
        <v>20</v>
      </c>
      <c r="AD146" s="125" t="s">
        <v>3204</v>
      </c>
      <c r="AE146" s="106" t="s">
        <v>3417</v>
      </c>
      <c r="AM146" s="184">
        <v>1</v>
      </c>
      <c r="AP146" s="184">
        <v>1</v>
      </c>
      <c r="AQ146" s="184" t="s">
        <v>3965</v>
      </c>
    </row>
    <row r="147" spans="1:43" ht="25" customHeight="1">
      <c r="A147" s="184">
        <v>10146</v>
      </c>
      <c r="B147" s="21">
        <v>1</v>
      </c>
      <c r="C147" s="108" t="s">
        <v>3210</v>
      </c>
      <c r="D147" s="184" t="s">
        <v>3793</v>
      </c>
      <c r="E147" s="267">
        <v>14</v>
      </c>
      <c r="M147" s="100" t="s">
        <v>3190</v>
      </c>
      <c r="X147" s="131">
        <v>20</v>
      </c>
      <c r="AD147" s="125" t="s">
        <v>3206</v>
      </c>
      <c r="AE147" s="106" t="s">
        <v>3416</v>
      </c>
      <c r="AM147" s="184">
        <v>1</v>
      </c>
      <c r="AP147" s="184">
        <v>1</v>
      </c>
      <c r="AQ147" s="184" t="s">
        <v>3966</v>
      </c>
    </row>
    <row r="148" spans="1:43" ht="25" customHeight="1">
      <c r="A148" s="184">
        <v>10147</v>
      </c>
      <c r="B148" s="21">
        <v>1</v>
      </c>
      <c r="C148" s="108" t="s">
        <v>3227</v>
      </c>
      <c r="D148" s="184" t="s">
        <v>3793</v>
      </c>
      <c r="E148" s="267">
        <v>14</v>
      </c>
      <c r="M148" s="100" t="s">
        <v>3191</v>
      </c>
      <c r="X148" s="131">
        <v>20</v>
      </c>
      <c r="AD148" s="125" t="s">
        <v>3207</v>
      </c>
      <c r="AE148" s="106" t="s">
        <v>3404</v>
      </c>
      <c r="AM148" s="184">
        <v>1</v>
      </c>
      <c r="AP148" s="184">
        <v>1</v>
      </c>
      <c r="AQ148" s="184" t="s">
        <v>3967</v>
      </c>
    </row>
    <row r="149" spans="1:43" ht="25" customHeight="1">
      <c r="A149" s="184">
        <v>10148</v>
      </c>
      <c r="B149" s="21">
        <v>1</v>
      </c>
      <c r="C149" s="108" t="s">
        <v>3208</v>
      </c>
      <c r="D149" s="184" t="s">
        <v>3793</v>
      </c>
      <c r="E149" s="267">
        <v>14</v>
      </c>
      <c r="M149" s="100" t="s">
        <v>3192</v>
      </c>
      <c r="X149" s="131">
        <v>20</v>
      </c>
      <c r="AD149" s="108" t="s">
        <v>3208</v>
      </c>
      <c r="AE149" s="106" t="s">
        <v>3415</v>
      </c>
      <c r="AM149" s="184">
        <v>1</v>
      </c>
      <c r="AP149" s="184">
        <v>1</v>
      </c>
      <c r="AQ149" s="184" t="s">
        <v>3899</v>
      </c>
    </row>
    <row r="150" spans="1:43" ht="25" customHeight="1">
      <c r="A150" s="184">
        <v>10149</v>
      </c>
      <c r="B150" s="21">
        <v>1</v>
      </c>
      <c r="C150" s="125" t="s">
        <v>3228</v>
      </c>
      <c r="D150" s="184" t="s">
        <v>3798</v>
      </c>
      <c r="E150" s="267">
        <v>14</v>
      </c>
      <c r="M150" s="100" t="s">
        <v>3193</v>
      </c>
      <c r="X150" s="131">
        <v>20</v>
      </c>
      <c r="AD150" s="125" t="s">
        <v>3229</v>
      </c>
      <c r="AE150" s="106" t="s">
        <v>3418</v>
      </c>
      <c r="AM150" s="184">
        <v>1</v>
      </c>
      <c r="AP150" s="184">
        <v>1</v>
      </c>
      <c r="AQ150" s="184" t="s">
        <v>3899</v>
      </c>
    </row>
    <row r="151" spans="1:43" ht="25" customHeight="1">
      <c r="A151" s="184">
        <v>10150</v>
      </c>
      <c r="B151" s="21">
        <v>1</v>
      </c>
      <c r="C151" s="125" t="s">
        <v>3203</v>
      </c>
      <c r="D151" s="184" t="s">
        <v>3798</v>
      </c>
      <c r="E151" s="267">
        <v>14</v>
      </c>
      <c r="M151" s="100" t="s">
        <v>3194</v>
      </c>
      <c r="X151" s="131">
        <v>20</v>
      </c>
      <c r="AD151" s="125" t="s">
        <v>3205</v>
      </c>
      <c r="AE151" s="106" t="s">
        <v>3426</v>
      </c>
      <c r="AM151" s="184">
        <v>1</v>
      </c>
      <c r="AP151" s="184">
        <v>1</v>
      </c>
      <c r="AQ151" s="184" t="s">
        <v>3899</v>
      </c>
    </row>
    <row r="152" spans="1:43" ht="25" customHeight="1">
      <c r="A152" s="184">
        <v>10151</v>
      </c>
      <c r="B152" s="21">
        <v>1</v>
      </c>
      <c r="C152" s="125" t="s">
        <v>3211</v>
      </c>
      <c r="D152" s="184" t="s">
        <v>3798</v>
      </c>
      <c r="E152" s="267">
        <v>14</v>
      </c>
      <c r="M152" s="100" t="s">
        <v>3195</v>
      </c>
      <c r="X152" s="131">
        <v>20</v>
      </c>
      <c r="AD152" s="125" t="s">
        <v>3217</v>
      </c>
      <c r="AE152" s="106" t="s">
        <v>3428</v>
      </c>
      <c r="AM152" s="184">
        <v>1</v>
      </c>
      <c r="AP152" s="184">
        <v>1</v>
      </c>
      <c r="AQ152" s="184" t="s">
        <v>3899</v>
      </c>
    </row>
    <row r="153" spans="1:43" ht="25" customHeight="1">
      <c r="A153" s="184">
        <v>10152</v>
      </c>
      <c r="B153" s="21">
        <v>1</v>
      </c>
      <c r="C153" s="125" t="s">
        <v>3212</v>
      </c>
      <c r="D153" s="184" t="s">
        <v>3799</v>
      </c>
      <c r="E153" s="267">
        <v>14</v>
      </c>
      <c r="M153" s="100" t="s">
        <v>3196</v>
      </c>
      <c r="X153" s="131">
        <v>20</v>
      </c>
      <c r="AD153" s="125" t="s">
        <v>3213</v>
      </c>
      <c r="AE153" s="106" t="s">
        <v>3409</v>
      </c>
      <c r="AM153" s="184">
        <v>1</v>
      </c>
      <c r="AP153" s="184">
        <v>1</v>
      </c>
      <c r="AQ153" s="184" t="s">
        <v>3968</v>
      </c>
    </row>
    <row r="154" spans="1:43" ht="25" customHeight="1">
      <c r="A154" s="184">
        <v>10153</v>
      </c>
      <c r="B154" s="21">
        <v>1</v>
      </c>
      <c r="C154" s="125" t="s">
        <v>3214</v>
      </c>
      <c r="D154" s="184" t="s">
        <v>3799</v>
      </c>
      <c r="E154" s="267">
        <v>14</v>
      </c>
      <c r="M154" s="100" t="s">
        <v>3197</v>
      </c>
      <c r="X154" s="131">
        <v>20</v>
      </c>
      <c r="AD154" s="125" t="s">
        <v>3216</v>
      </c>
      <c r="AE154" s="106" t="s">
        <v>3411</v>
      </c>
      <c r="AM154" s="184">
        <v>1</v>
      </c>
      <c r="AP154" s="184">
        <v>1</v>
      </c>
      <c r="AQ154" s="184" t="s">
        <v>3899</v>
      </c>
    </row>
    <row r="155" spans="1:43" ht="25" customHeight="1">
      <c r="A155" s="184">
        <v>10154</v>
      </c>
      <c r="B155" s="21">
        <v>1</v>
      </c>
      <c r="C155" s="125" t="s">
        <v>3222</v>
      </c>
      <c r="D155" s="184" t="s">
        <v>3799</v>
      </c>
      <c r="E155" s="267">
        <v>12</v>
      </c>
      <c r="M155" s="100" t="s">
        <v>3198</v>
      </c>
      <c r="X155" s="131">
        <v>20</v>
      </c>
      <c r="AD155" s="108" t="s">
        <v>3215</v>
      </c>
      <c r="AE155" s="106" t="s">
        <v>3408</v>
      </c>
      <c r="AM155" s="184">
        <v>1</v>
      </c>
      <c r="AP155" s="184">
        <v>1</v>
      </c>
      <c r="AQ155" s="184" t="s">
        <v>3899</v>
      </c>
    </row>
    <row r="156" spans="1:43" ht="25" customHeight="1">
      <c r="A156" s="184">
        <v>10155</v>
      </c>
      <c r="B156" s="21">
        <v>1</v>
      </c>
      <c r="C156" s="108" t="s">
        <v>3221</v>
      </c>
      <c r="D156" s="184" t="s">
        <v>3799</v>
      </c>
      <c r="E156" s="267">
        <v>12</v>
      </c>
      <c r="M156" s="100" t="s">
        <v>3199</v>
      </c>
      <c r="X156" s="131">
        <v>20</v>
      </c>
      <c r="AD156" s="125" t="s">
        <v>3223</v>
      </c>
      <c r="AE156" s="106" t="s">
        <v>3410</v>
      </c>
      <c r="AM156" s="184">
        <v>1</v>
      </c>
      <c r="AP156" s="184">
        <v>1</v>
      </c>
      <c r="AQ156" s="184" t="s">
        <v>3899</v>
      </c>
    </row>
    <row r="157" spans="1:43" ht="25" customHeight="1">
      <c r="A157" s="184">
        <v>10156</v>
      </c>
      <c r="B157" s="21">
        <v>1</v>
      </c>
      <c r="C157" s="125" t="s">
        <v>3218</v>
      </c>
      <c r="D157" s="184" t="s">
        <v>3798</v>
      </c>
      <c r="E157" s="267">
        <v>12</v>
      </c>
      <c r="M157" s="100" t="s">
        <v>3200</v>
      </c>
      <c r="X157" s="131">
        <v>20</v>
      </c>
      <c r="AD157" s="125" t="s">
        <v>3224</v>
      </c>
      <c r="AE157" s="106" t="s">
        <v>3414</v>
      </c>
      <c r="AM157" s="184">
        <v>1</v>
      </c>
      <c r="AP157" s="184">
        <v>1</v>
      </c>
      <c r="AQ157" s="184" t="s">
        <v>3899</v>
      </c>
    </row>
    <row r="158" spans="1:43" ht="25" customHeight="1">
      <c r="A158" s="184">
        <v>10157</v>
      </c>
      <c r="B158" s="21">
        <v>1</v>
      </c>
      <c r="C158" s="126" t="s">
        <v>3219</v>
      </c>
      <c r="D158" s="184" t="s">
        <v>3798</v>
      </c>
      <c r="E158" s="267">
        <v>14</v>
      </c>
      <c r="M158" s="100" t="s">
        <v>3201</v>
      </c>
      <c r="X158" s="131">
        <v>20</v>
      </c>
      <c r="AD158" s="126" t="s">
        <v>3225</v>
      </c>
      <c r="AE158" s="106" t="s">
        <v>3413</v>
      </c>
      <c r="AM158" s="184">
        <v>1</v>
      </c>
      <c r="AP158" s="184">
        <v>1</v>
      </c>
      <c r="AQ158" s="184" t="s">
        <v>3899</v>
      </c>
    </row>
    <row r="159" spans="1:43" ht="25" customHeight="1">
      <c r="A159" s="184">
        <v>10158</v>
      </c>
      <c r="B159" s="21">
        <v>1</v>
      </c>
      <c r="C159" s="126" t="s">
        <v>3220</v>
      </c>
      <c r="D159" s="184" t="s">
        <v>3798</v>
      </c>
      <c r="E159" s="267">
        <v>14</v>
      </c>
      <c r="M159" s="100" t="s">
        <v>3202</v>
      </c>
      <c r="X159" s="131">
        <v>20</v>
      </c>
      <c r="AD159" s="125" t="s">
        <v>3226</v>
      </c>
      <c r="AE159" s="106" t="s">
        <v>3412</v>
      </c>
      <c r="AM159" s="184">
        <v>1</v>
      </c>
      <c r="AP159" s="184">
        <v>1</v>
      </c>
      <c r="AQ159" s="184" t="s">
        <v>3899</v>
      </c>
    </row>
    <row r="160" spans="1:43" ht="25" customHeight="1">
      <c r="A160" s="184">
        <v>10159</v>
      </c>
      <c r="B160" s="21">
        <v>1</v>
      </c>
      <c r="C160" s="69" t="s">
        <v>2599</v>
      </c>
      <c r="D160" s="184" t="s">
        <v>3800</v>
      </c>
      <c r="E160" s="267">
        <v>12</v>
      </c>
      <c r="M160" s="100" t="s">
        <v>2313</v>
      </c>
      <c r="X160" s="131">
        <v>20</v>
      </c>
      <c r="AD160" s="74" t="s">
        <v>2593</v>
      </c>
      <c r="AE160" s="45" t="s">
        <v>2600</v>
      </c>
      <c r="AM160" s="184">
        <v>1</v>
      </c>
      <c r="AP160" s="184">
        <v>1</v>
      </c>
      <c r="AQ160" s="184" t="s">
        <v>3969</v>
      </c>
    </row>
    <row r="161" spans="1:43" ht="25" customHeight="1">
      <c r="A161" s="184">
        <v>10160</v>
      </c>
      <c r="B161" s="21">
        <v>1</v>
      </c>
      <c r="C161" s="69" t="s">
        <v>2594</v>
      </c>
      <c r="D161" s="184" t="s">
        <v>3801</v>
      </c>
      <c r="E161" s="267">
        <v>12</v>
      </c>
      <c r="M161" s="100" t="s">
        <v>2321</v>
      </c>
      <c r="X161" s="131">
        <v>20</v>
      </c>
      <c r="AD161" s="69" t="s">
        <v>2597</v>
      </c>
      <c r="AE161" s="45" t="s">
        <v>2598</v>
      </c>
      <c r="AM161" s="184">
        <v>1</v>
      </c>
      <c r="AP161" s="184">
        <v>1</v>
      </c>
      <c r="AQ161" s="184" t="s">
        <v>4421</v>
      </c>
    </row>
    <row r="162" spans="1:43" ht="25" customHeight="1">
      <c r="A162" s="184">
        <v>10161</v>
      </c>
      <c r="B162" s="21">
        <v>1</v>
      </c>
      <c r="C162" s="69" t="s">
        <v>2324</v>
      </c>
      <c r="D162" s="184" t="s">
        <v>3800</v>
      </c>
      <c r="E162" s="267">
        <v>10</v>
      </c>
      <c r="M162" s="100" t="s">
        <v>2322</v>
      </c>
      <c r="X162" s="131">
        <v>20</v>
      </c>
      <c r="AD162" s="69" t="s">
        <v>2741</v>
      </c>
      <c r="AE162" s="45" t="s">
        <v>2742</v>
      </c>
      <c r="AM162" s="184">
        <v>1</v>
      </c>
      <c r="AP162" s="184">
        <v>1</v>
      </c>
      <c r="AQ162" s="184" t="s">
        <v>3970</v>
      </c>
    </row>
    <row r="163" spans="1:43" ht="25" customHeight="1">
      <c r="A163" s="184">
        <v>10162</v>
      </c>
      <c r="B163" s="21">
        <v>1</v>
      </c>
      <c r="C163" s="69" t="s">
        <v>2743</v>
      </c>
      <c r="D163" s="184" t="s">
        <v>3802</v>
      </c>
      <c r="E163" s="267">
        <v>12</v>
      </c>
      <c r="M163" s="100" t="s">
        <v>2323</v>
      </c>
      <c r="X163" s="131">
        <v>24</v>
      </c>
      <c r="AD163" s="69" t="s">
        <v>2744</v>
      </c>
      <c r="AE163" s="45" t="s">
        <v>2745</v>
      </c>
      <c r="AM163" s="184">
        <v>1</v>
      </c>
      <c r="AP163" s="184">
        <v>1</v>
      </c>
      <c r="AQ163" s="184" t="s">
        <v>3971</v>
      </c>
    </row>
    <row r="164" spans="1:43" ht="25" customHeight="1">
      <c r="A164" s="184">
        <v>10163</v>
      </c>
      <c r="B164" s="21">
        <v>1</v>
      </c>
      <c r="C164" s="69" t="s">
        <v>2341</v>
      </c>
      <c r="D164" s="184" t="s">
        <v>3800</v>
      </c>
      <c r="E164" s="267">
        <v>12</v>
      </c>
      <c r="M164" s="100" t="s">
        <v>2325</v>
      </c>
      <c r="X164" s="132">
        <v>18</v>
      </c>
      <c r="AD164" s="20" t="s">
        <v>2774</v>
      </c>
      <c r="AE164" s="11" t="s">
        <v>2635</v>
      </c>
      <c r="AM164" s="184">
        <v>1</v>
      </c>
      <c r="AP164" s="184">
        <v>1</v>
      </c>
      <c r="AQ164" s="184" t="s">
        <v>3972</v>
      </c>
    </row>
    <row r="165" spans="1:43" ht="25" customHeight="1">
      <c r="A165" s="184">
        <v>10164</v>
      </c>
      <c r="B165" s="21">
        <v>1</v>
      </c>
      <c r="C165" s="69" t="s">
        <v>2342</v>
      </c>
      <c r="D165" s="184" t="s">
        <v>3800</v>
      </c>
      <c r="E165" s="267">
        <v>14</v>
      </c>
      <c r="M165" s="100" t="s">
        <v>2336</v>
      </c>
      <c r="X165" s="132">
        <v>18</v>
      </c>
      <c r="AD165" s="20" t="s">
        <v>2343</v>
      </c>
      <c r="AE165" s="11" t="s">
        <v>2637</v>
      </c>
      <c r="AM165" s="184">
        <v>1</v>
      </c>
      <c r="AP165" s="184">
        <v>1</v>
      </c>
      <c r="AQ165" s="184" t="s">
        <v>3973</v>
      </c>
    </row>
    <row r="166" spans="1:43" ht="25" customHeight="1">
      <c r="A166" s="184">
        <v>10165</v>
      </c>
      <c r="B166" s="21">
        <v>1</v>
      </c>
      <c r="C166" s="69" t="s">
        <v>2376</v>
      </c>
      <c r="D166" s="184" t="s">
        <v>3803</v>
      </c>
      <c r="E166" s="267">
        <v>14</v>
      </c>
      <c r="M166" s="100" t="s">
        <v>2380</v>
      </c>
      <c r="X166" s="132">
        <v>20</v>
      </c>
      <c r="AD166" s="69" t="s">
        <v>2611</v>
      </c>
      <c r="AE166" s="11" t="s">
        <v>2601</v>
      </c>
      <c r="AM166" s="184">
        <v>1</v>
      </c>
      <c r="AP166" s="184">
        <v>1</v>
      </c>
      <c r="AQ166" s="184" t="s">
        <v>3974</v>
      </c>
    </row>
    <row r="167" spans="1:43" ht="25" customHeight="1">
      <c r="A167" s="184">
        <v>10166</v>
      </c>
      <c r="B167" s="21">
        <v>1</v>
      </c>
      <c r="C167" s="69" t="s">
        <v>2377</v>
      </c>
      <c r="D167" s="184" t="s">
        <v>3803</v>
      </c>
      <c r="E167" s="267">
        <v>14</v>
      </c>
      <c r="M167" s="100" t="s">
        <v>2381</v>
      </c>
      <c r="X167" s="132">
        <v>20</v>
      </c>
      <c r="AD167" s="69" t="s">
        <v>2612</v>
      </c>
      <c r="AE167" s="11" t="s">
        <v>2603</v>
      </c>
      <c r="AM167" s="184">
        <v>1</v>
      </c>
      <c r="AP167" s="184">
        <v>1</v>
      </c>
      <c r="AQ167" s="184" t="s">
        <v>3975</v>
      </c>
    </row>
    <row r="168" spans="1:43" ht="25" customHeight="1">
      <c r="A168" s="184">
        <v>10167</v>
      </c>
      <c r="B168" s="21">
        <v>1</v>
      </c>
      <c r="C168" s="69" t="s">
        <v>2379</v>
      </c>
      <c r="D168" s="184" t="s">
        <v>3804</v>
      </c>
      <c r="E168" s="267">
        <v>14</v>
      </c>
      <c r="M168" s="100" t="s">
        <v>2382</v>
      </c>
      <c r="X168" s="132">
        <v>20</v>
      </c>
      <c r="AD168" s="20" t="s">
        <v>2613</v>
      </c>
      <c r="AE168" s="11" t="s">
        <v>2605</v>
      </c>
      <c r="AM168" s="184">
        <v>1</v>
      </c>
      <c r="AP168" s="184">
        <v>1</v>
      </c>
      <c r="AQ168" s="184" t="s">
        <v>3976</v>
      </c>
    </row>
    <row r="169" spans="1:43" ht="25" customHeight="1">
      <c r="A169" s="184">
        <v>10168</v>
      </c>
      <c r="B169" s="21">
        <v>1</v>
      </c>
      <c r="C169" s="69" t="s">
        <v>2378</v>
      </c>
      <c r="D169" s="184" t="s">
        <v>3804</v>
      </c>
      <c r="E169" s="267">
        <v>14</v>
      </c>
      <c r="M169" s="100" t="s">
        <v>2383</v>
      </c>
      <c r="X169" s="132">
        <v>20</v>
      </c>
      <c r="AD169" s="20" t="s">
        <v>2614</v>
      </c>
      <c r="AE169" s="11" t="s">
        <v>2607</v>
      </c>
      <c r="AM169" s="184">
        <v>1</v>
      </c>
      <c r="AP169" s="184">
        <v>1</v>
      </c>
      <c r="AQ169" s="184" t="s">
        <v>3977</v>
      </c>
    </row>
    <row r="170" spans="1:43" ht="25" customHeight="1">
      <c r="A170" s="184">
        <v>10169</v>
      </c>
      <c r="B170" s="21">
        <v>1</v>
      </c>
      <c r="C170" s="39" t="s">
        <v>2658</v>
      </c>
      <c r="D170" s="184" t="s">
        <v>3805</v>
      </c>
      <c r="E170" s="267">
        <v>14</v>
      </c>
      <c r="M170" s="100" t="s">
        <v>2384</v>
      </c>
      <c r="X170" s="132">
        <v>20</v>
      </c>
      <c r="AD170" s="39" t="s">
        <v>2719</v>
      </c>
      <c r="AE170" s="40" t="s">
        <v>2717</v>
      </c>
      <c r="AM170" s="184">
        <v>1</v>
      </c>
      <c r="AP170" s="184">
        <v>1</v>
      </c>
      <c r="AQ170" s="184" t="s">
        <v>3978</v>
      </c>
    </row>
    <row r="171" spans="1:43" ht="25" customHeight="1">
      <c r="A171" s="184">
        <v>10170</v>
      </c>
      <c r="B171" s="21">
        <v>1</v>
      </c>
      <c r="C171" s="108" t="s">
        <v>2640</v>
      </c>
      <c r="D171" s="184" t="s">
        <v>3802</v>
      </c>
      <c r="E171" s="267">
        <v>18</v>
      </c>
      <c r="M171" s="100" t="s">
        <v>2386</v>
      </c>
      <c r="X171" s="132">
        <v>20</v>
      </c>
      <c r="AD171" s="108" t="s">
        <v>2642</v>
      </c>
      <c r="AE171" s="11" t="s">
        <v>2645</v>
      </c>
      <c r="AM171" s="184">
        <v>1</v>
      </c>
      <c r="AP171" s="184">
        <v>1</v>
      </c>
      <c r="AQ171" s="184" t="s">
        <v>3979</v>
      </c>
    </row>
    <row r="172" spans="1:43" ht="25" customHeight="1">
      <c r="A172" s="184">
        <v>10171</v>
      </c>
      <c r="B172" s="21">
        <v>1</v>
      </c>
      <c r="C172" s="39" t="s">
        <v>2409</v>
      </c>
      <c r="D172" s="184" t="s">
        <v>3800</v>
      </c>
      <c r="E172" s="267">
        <v>14</v>
      </c>
      <c r="M172" s="100" t="s">
        <v>2414</v>
      </c>
      <c r="X172" s="132">
        <v>20</v>
      </c>
      <c r="AD172" s="39" t="s">
        <v>2411</v>
      </c>
      <c r="AE172" s="45" t="s">
        <v>2413</v>
      </c>
      <c r="AM172" s="184">
        <v>1</v>
      </c>
      <c r="AP172" s="184">
        <v>1</v>
      </c>
      <c r="AQ172" s="184" t="s">
        <v>3980</v>
      </c>
    </row>
    <row r="173" spans="1:43" ht="25" customHeight="1">
      <c r="A173" s="184">
        <v>10172</v>
      </c>
      <c r="B173" s="21">
        <v>1</v>
      </c>
      <c r="C173" s="39" t="s">
        <v>2569</v>
      </c>
      <c r="D173" s="184" t="s">
        <v>3800</v>
      </c>
      <c r="E173" s="267">
        <v>14</v>
      </c>
      <c r="M173" s="100" t="s">
        <v>2415</v>
      </c>
      <c r="X173" s="132">
        <v>20</v>
      </c>
      <c r="AD173" s="39" t="s">
        <v>2412</v>
      </c>
      <c r="AE173" s="45" t="s">
        <v>2416</v>
      </c>
      <c r="AM173" s="184">
        <v>1</v>
      </c>
      <c r="AP173" s="184">
        <v>1</v>
      </c>
      <c r="AQ173" s="184" t="s">
        <v>3981</v>
      </c>
    </row>
    <row r="174" spans="1:43" ht="25" customHeight="1">
      <c r="A174" s="184">
        <v>10173</v>
      </c>
      <c r="B174" s="21">
        <v>1</v>
      </c>
      <c r="C174" s="39" t="s">
        <v>3273</v>
      </c>
      <c r="D174" s="184" t="s">
        <v>3800</v>
      </c>
      <c r="E174" s="267">
        <v>10</v>
      </c>
      <c r="M174" s="100" t="s">
        <v>3272</v>
      </c>
      <c r="X174" s="132">
        <v>20</v>
      </c>
      <c r="AD174" s="39" t="s">
        <v>3275</v>
      </c>
      <c r="AE174" s="45" t="s">
        <v>3407</v>
      </c>
      <c r="AM174" s="184">
        <v>1</v>
      </c>
      <c r="AP174" s="184">
        <v>1</v>
      </c>
      <c r="AQ174" s="184" t="s">
        <v>3982</v>
      </c>
    </row>
    <row r="175" spans="1:43" ht="25" customHeight="1">
      <c r="A175" s="184">
        <v>10174</v>
      </c>
      <c r="B175" s="21">
        <v>1</v>
      </c>
      <c r="C175" s="109" t="s">
        <v>2649</v>
      </c>
      <c r="D175" s="184" t="s">
        <v>3805</v>
      </c>
      <c r="E175" s="267">
        <v>14</v>
      </c>
      <c r="M175" s="100" t="s">
        <v>2475</v>
      </c>
      <c r="X175" s="132">
        <v>20</v>
      </c>
      <c r="AD175" s="109" t="s">
        <v>2651</v>
      </c>
      <c r="AE175" s="40" t="s">
        <v>2657</v>
      </c>
      <c r="AM175" s="184">
        <v>1</v>
      </c>
      <c r="AP175" s="184">
        <v>1</v>
      </c>
      <c r="AQ175" s="184" t="s">
        <v>3983</v>
      </c>
    </row>
    <row r="176" spans="1:43" ht="25" customHeight="1">
      <c r="A176" s="184">
        <v>10175</v>
      </c>
      <c r="B176" s="21">
        <v>1</v>
      </c>
      <c r="C176" s="93" t="s">
        <v>2648</v>
      </c>
      <c r="D176" s="184" t="s">
        <v>3805</v>
      </c>
      <c r="E176" s="267">
        <v>14</v>
      </c>
      <c r="M176" s="100" t="s">
        <v>2476</v>
      </c>
      <c r="X176" s="132">
        <v>20</v>
      </c>
      <c r="AD176" s="93" t="s">
        <v>2653</v>
      </c>
      <c r="AE176" s="40" t="s">
        <v>3388</v>
      </c>
      <c r="AM176" s="184">
        <v>1</v>
      </c>
      <c r="AP176" s="184">
        <v>1</v>
      </c>
      <c r="AQ176" s="184" t="s">
        <v>3984</v>
      </c>
    </row>
    <row r="177" spans="1:43" ht="25" customHeight="1">
      <c r="A177" s="184">
        <v>10176</v>
      </c>
      <c r="B177" s="21">
        <v>1</v>
      </c>
      <c r="C177" s="39" t="s">
        <v>2650</v>
      </c>
      <c r="D177" s="184" t="s">
        <v>3800</v>
      </c>
      <c r="E177" s="267">
        <v>14</v>
      </c>
      <c r="M177" s="100" t="s">
        <v>2477</v>
      </c>
      <c r="X177" s="132">
        <v>20</v>
      </c>
      <c r="AD177" s="39" t="s">
        <v>2656</v>
      </c>
      <c r="AE177" s="106" t="s">
        <v>3387</v>
      </c>
      <c r="AM177" s="184">
        <v>1</v>
      </c>
      <c r="AP177" s="184">
        <v>1</v>
      </c>
      <c r="AQ177" s="184" t="s">
        <v>3985</v>
      </c>
    </row>
    <row r="178" spans="1:43" ht="25" customHeight="1">
      <c r="A178" s="184">
        <v>10177</v>
      </c>
      <c r="B178" s="21">
        <v>1</v>
      </c>
      <c r="C178" s="20" t="s">
        <v>3293</v>
      </c>
      <c r="D178" s="184" t="s">
        <v>3800</v>
      </c>
      <c r="E178" s="265">
        <v>14</v>
      </c>
      <c r="M178" s="100" t="s">
        <v>3276</v>
      </c>
      <c r="X178" s="132">
        <v>20</v>
      </c>
      <c r="AD178" s="20" t="s">
        <v>3314</v>
      </c>
      <c r="AE178" s="106" t="s">
        <v>3386</v>
      </c>
      <c r="AM178" s="184">
        <v>1</v>
      </c>
      <c r="AP178" s="184">
        <v>1</v>
      </c>
      <c r="AQ178" s="184" t="s">
        <v>3986</v>
      </c>
    </row>
    <row r="179" spans="1:43" ht="25" customHeight="1">
      <c r="A179" s="184">
        <v>10178</v>
      </c>
      <c r="B179" s="21">
        <v>1</v>
      </c>
      <c r="C179" s="20" t="s">
        <v>3294</v>
      </c>
      <c r="D179" s="184" t="s">
        <v>3800</v>
      </c>
      <c r="E179" s="265">
        <v>14</v>
      </c>
      <c r="M179" s="100" t="s">
        <v>3277</v>
      </c>
      <c r="X179" s="132">
        <v>20</v>
      </c>
      <c r="AD179" s="20" t="s">
        <v>3315</v>
      </c>
      <c r="AE179" s="106" t="s">
        <v>3385</v>
      </c>
      <c r="AM179" s="184">
        <v>1</v>
      </c>
      <c r="AP179" s="184">
        <v>1</v>
      </c>
      <c r="AQ179" s="184" t="s">
        <v>3987</v>
      </c>
    </row>
    <row r="180" spans="1:43" ht="25" customHeight="1">
      <c r="A180" s="184">
        <v>10179</v>
      </c>
      <c r="B180" s="21">
        <v>1</v>
      </c>
      <c r="C180" s="20" t="s">
        <v>3296</v>
      </c>
      <c r="D180" s="184" t="s">
        <v>3800</v>
      </c>
      <c r="E180" s="265">
        <v>10</v>
      </c>
      <c r="M180" s="100" t="s">
        <v>3278</v>
      </c>
      <c r="X180" s="132">
        <v>20</v>
      </c>
      <c r="AD180" s="20" t="s">
        <v>3316</v>
      </c>
      <c r="AE180" s="106" t="s">
        <v>3389</v>
      </c>
      <c r="AM180" s="184">
        <v>1</v>
      </c>
      <c r="AP180" s="184">
        <v>1</v>
      </c>
      <c r="AQ180" s="184" t="s">
        <v>3988</v>
      </c>
    </row>
    <row r="181" spans="1:43" ht="25" customHeight="1">
      <c r="A181" s="184">
        <v>10180</v>
      </c>
      <c r="B181" s="21">
        <v>1</v>
      </c>
      <c r="C181" s="20" t="s">
        <v>3336</v>
      </c>
      <c r="D181" s="184" t="s">
        <v>3806</v>
      </c>
      <c r="E181" s="265">
        <v>8</v>
      </c>
      <c r="M181" s="100" t="s">
        <v>3279</v>
      </c>
      <c r="X181" s="132">
        <v>20</v>
      </c>
      <c r="AD181" s="20" t="s">
        <v>3300</v>
      </c>
      <c r="AE181" s="106" t="s">
        <v>3390</v>
      </c>
      <c r="AM181" s="184">
        <v>1</v>
      </c>
      <c r="AP181" s="184">
        <v>1</v>
      </c>
      <c r="AQ181" s="184" t="s">
        <v>3989</v>
      </c>
    </row>
    <row r="182" spans="1:43" ht="25" customHeight="1">
      <c r="A182" s="184">
        <v>10181</v>
      </c>
      <c r="B182" s="21">
        <v>1</v>
      </c>
      <c r="C182" s="142" t="s">
        <v>3295</v>
      </c>
      <c r="D182" s="184" t="s">
        <v>3800</v>
      </c>
      <c r="E182" s="265">
        <v>14</v>
      </c>
      <c r="M182" s="100" t="s">
        <v>3280</v>
      </c>
      <c r="X182" s="132">
        <v>20</v>
      </c>
      <c r="AD182" s="142" t="s">
        <v>3341</v>
      </c>
      <c r="AE182" s="106" t="s">
        <v>3391</v>
      </c>
      <c r="AM182" s="184">
        <v>1</v>
      </c>
      <c r="AP182" s="184">
        <v>1</v>
      </c>
      <c r="AQ182" s="184" t="s">
        <v>3990</v>
      </c>
    </row>
    <row r="183" spans="1:43" ht="25" customHeight="1">
      <c r="A183" s="184">
        <v>10182</v>
      </c>
      <c r="B183" s="21">
        <v>1</v>
      </c>
      <c r="C183" s="125" t="s">
        <v>3298</v>
      </c>
      <c r="D183" s="184" t="s">
        <v>3807</v>
      </c>
      <c r="E183" s="265">
        <v>14</v>
      </c>
      <c r="M183" s="100" t="s">
        <v>3281</v>
      </c>
      <c r="X183" s="132">
        <v>20</v>
      </c>
      <c r="AD183" s="125" t="s">
        <v>3301</v>
      </c>
      <c r="AE183" s="106" t="s">
        <v>3392</v>
      </c>
      <c r="AM183" s="184">
        <v>1</v>
      </c>
      <c r="AP183" s="184">
        <v>1</v>
      </c>
      <c r="AQ183" s="184" t="s">
        <v>3899</v>
      </c>
    </row>
    <row r="184" spans="1:43" ht="25" customHeight="1">
      <c r="A184" s="184">
        <v>10183</v>
      </c>
      <c r="B184" s="21">
        <v>1</v>
      </c>
      <c r="C184" s="125" t="s">
        <v>3299</v>
      </c>
      <c r="D184" s="184" t="s">
        <v>3807</v>
      </c>
      <c r="E184" s="265">
        <v>14</v>
      </c>
      <c r="M184" s="100" t="s">
        <v>3282</v>
      </c>
      <c r="X184" s="132">
        <v>20</v>
      </c>
      <c r="AD184" s="125" t="s">
        <v>3302</v>
      </c>
      <c r="AE184" s="106" t="s">
        <v>3394</v>
      </c>
      <c r="AM184" s="184">
        <v>1</v>
      </c>
      <c r="AP184" s="184">
        <v>1</v>
      </c>
      <c r="AQ184" s="184" t="s">
        <v>3991</v>
      </c>
    </row>
    <row r="185" spans="1:43" ht="25" customHeight="1">
      <c r="A185" s="184">
        <v>10184</v>
      </c>
      <c r="B185" s="21">
        <v>1</v>
      </c>
      <c r="C185" s="125" t="s">
        <v>3297</v>
      </c>
      <c r="D185" s="184" t="s">
        <v>3807</v>
      </c>
      <c r="E185" s="265">
        <v>14</v>
      </c>
      <c r="M185" s="100" t="s">
        <v>3283</v>
      </c>
      <c r="X185" s="132">
        <v>20</v>
      </c>
      <c r="AD185" s="125" t="s">
        <v>3317</v>
      </c>
      <c r="AE185" s="106" t="s">
        <v>3393</v>
      </c>
      <c r="AM185" s="184">
        <v>1</v>
      </c>
      <c r="AP185" s="184">
        <v>1</v>
      </c>
      <c r="AQ185" s="184" t="s">
        <v>3899</v>
      </c>
    </row>
    <row r="186" spans="1:43" ht="25" customHeight="1">
      <c r="A186" s="184">
        <v>10185</v>
      </c>
      <c r="B186" s="21">
        <v>1</v>
      </c>
      <c r="C186" s="125" t="s">
        <v>3292</v>
      </c>
      <c r="D186" s="184" t="s">
        <v>3807</v>
      </c>
      <c r="E186" s="265">
        <v>14</v>
      </c>
      <c r="M186" s="100" t="s">
        <v>3284</v>
      </c>
      <c r="X186" s="132">
        <v>20</v>
      </c>
      <c r="AD186" s="125" t="s">
        <v>3303</v>
      </c>
      <c r="AE186" s="106" t="s">
        <v>3395</v>
      </c>
      <c r="AM186" s="184">
        <v>1</v>
      </c>
      <c r="AP186" s="184">
        <v>1</v>
      </c>
      <c r="AQ186" s="184" t="s">
        <v>3899</v>
      </c>
    </row>
    <row r="187" spans="1:43" ht="25" customHeight="1">
      <c r="A187" s="184">
        <v>10186</v>
      </c>
      <c r="B187" s="21">
        <v>1</v>
      </c>
      <c r="C187" s="143" t="s">
        <v>3335</v>
      </c>
      <c r="D187" s="184" t="s">
        <v>3807</v>
      </c>
      <c r="E187" s="265">
        <v>14</v>
      </c>
      <c r="M187" s="100" t="s">
        <v>3285</v>
      </c>
      <c r="X187" s="132">
        <v>20</v>
      </c>
      <c r="AD187" s="143" t="s">
        <v>3304</v>
      </c>
      <c r="AE187" s="106" t="s">
        <v>3396</v>
      </c>
      <c r="AM187" s="184">
        <v>1</v>
      </c>
      <c r="AP187" s="184">
        <v>1</v>
      </c>
      <c r="AQ187" s="184" t="s">
        <v>3992</v>
      </c>
    </row>
    <row r="188" spans="1:43" ht="25" customHeight="1">
      <c r="A188" s="184">
        <v>10187</v>
      </c>
      <c r="B188" s="21">
        <v>1</v>
      </c>
      <c r="C188" s="143" t="s">
        <v>3334</v>
      </c>
      <c r="D188" s="184" t="s">
        <v>3807</v>
      </c>
      <c r="E188" s="265">
        <v>14</v>
      </c>
      <c r="M188" s="100" t="s">
        <v>3286</v>
      </c>
      <c r="X188" s="132">
        <v>20</v>
      </c>
      <c r="AD188" s="143" t="s">
        <v>3318</v>
      </c>
      <c r="AE188" s="106" t="s">
        <v>3397</v>
      </c>
      <c r="AM188" s="184">
        <v>1</v>
      </c>
      <c r="AP188" s="184">
        <v>1</v>
      </c>
      <c r="AQ188" s="184" t="s">
        <v>3899</v>
      </c>
    </row>
    <row r="189" spans="1:43" ht="25" customHeight="1">
      <c r="A189" s="184">
        <v>10188</v>
      </c>
      <c r="B189" s="21">
        <v>1</v>
      </c>
      <c r="C189" s="125" t="s">
        <v>3333</v>
      </c>
      <c r="D189" s="184" t="s">
        <v>3808</v>
      </c>
      <c r="E189" s="265">
        <v>14</v>
      </c>
      <c r="M189" s="100" t="s">
        <v>3287</v>
      </c>
      <c r="X189" s="132">
        <v>20</v>
      </c>
      <c r="AD189" s="125" t="s">
        <v>3305</v>
      </c>
      <c r="AE189" s="106" t="s">
        <v>3398</v>
      </c>
      <c r="AM189" s="184">
        <v>1</v>
      </c>
      <c r="AP189" s="184">
        <v>1</v>
      </c>
      <c r="AQ189" s="184" t="s">
        <v>3993</v>
      </c>
    </row>
    <row r="190" spans="1:43" ht="25" customHeight="1">
      <c r="A190" s="184">
        <v>10189</v>
      </c>
      <c r="B190" s="21">
        <v>1</v>
      </c>
      <c r="C190" s="125" t="s">
        <v>3332</v>
      </c>
      <c r="D190" s="184" t="s">
        <v>3808</v>
      </c>
      <c r="E190" s="265">
        <v>14</v>
      </c>
      <c r="M190" s="100" t="s">
        <v>3288</v>
      </c>
      <c r="X190" s="132">
        <v>20</v>
      </c>
      <c r="AD190" s="125" t="s">
        <v>3319</v>
      </c>
      <c r="AE190" s="106" t="s">
        <v>3399</v>
      </c>
      <c r="AM190" s="184">
        <v>1</v>
      </c>
      <c r="AP190" s="184">
        <v>1</v>
      </c>
      <c r="AQ190" s="184" t="s">
        <v>3994</v>
      </c>
    </row>
    <row r="191" spans="1:43" ht="25" customHeight="1">
      <c r="A191" s="184">
        <v>10190</v>
      </c>
      <c r="B191" s="21">
        <v>1</v>
      </c>
      <c r="C191" s="125" t="s">
        <v>3331</v>
      </c>
      <c r="D191" s="184" t="s">
        <v>3808</v>
      </c>
      <c r="E191" s="265">
        <v>14</v>
      </c>
      <c r="M191" s="100" t="s">
        <v>3289</v>
      </c>
      <c r="X191" s="132">
        <v>20</v>
      </c>
      <c r="AD191" s="125" t="s">
        <v>3320</v>
      </c>
      <c r="AE191" s="106" t="s">
        <v>3400</v>
      </c>
      <c r="AM191" s="184">
        <v>1</v>
      </c>
      <c r="AP191" s="184">
        <v>1</v>
      </c>
      <c r="AQ191" s="184" t="s">
        <v>3995</v>
      </c>
    </row>
    <row r="192" spans="1:43" ht="25" customHeight="1">
      <c r="A192" s="184">
        <v>10191</v>
      </c>
      <c r="B192" s="21">
        <v>1</v>
      </c>
      <c r="C192" s="125" t="s">
        <v>3330</v>
      </c>
      <c r="D192" s="184" t="s">
        <v>3808</v>
      </c>
      <c r="E192" s="265">
        <v>14</v>
      </c>
      <c r="M192" s="100" t="s">
        <v>3290</v>
      </c>
      <c r="X192" s="132">
        <v>20</v>
      </c>
      <c r="AD192" s="125" t="s">
        <v>3306</v>
      </c>
      <c r="AE192" s="106" t="s">
        <v>3401</v>
      </c>
      <c r="AM192" s="184">
        <v>1</v>
      </c>
      <c r="AP192" s="184">
        <v>1</v>
      </c>
      <c r="AQ192" s="184" t="s">
        <v>3899</v>
      </c>
    </row>
    <row r="193" spans="1:43" ht="25" customHeight="1">
      <c r="A193" s="184">
        <v>10192</v>
      </c>
      <c r="B193" s="21">
        <v>1</v>
      </c>
      <c r="C193" s="125" t="s">
        <v>3329</v>
      </c>
      <c r="D193" s="184" t="s">
        <v>3808</v>
      </c>
      <c r="E193" s="265">
        <v>14</v>
      </c>
      <c r="M193" s="100" t="s">
        <v>3291</v>
      </c>
      <c r="X193" s="132">
        <v>20</v>
      </c>
      <c r="AD193" s="125" t="s">
        <v>3307</v>
      </c>
      <c r="AE193" s="106" t="s">
        <v>3402</v>
      </c>
      <c r="AM193" s="184">
        <v>1</v>
      </c>
      <c r="AP193" s="184">
        <v>1</v>
      </c>
      <c r="AQ193" s="184" t="s">
        <v>3899</v>
      </c>
    </row>
    <row r="194" spans="1:43" ht="25" customHeight="1">
      <c r="A194" s="184">
        <v>10193</v>
      </c>
      <c r="B194" s="21">
        <v>1</v>
      </c>
      <c r="C194" s="104" t="s">
        <v>2512</v>
      </c>
      <c r="D194" s="184" t="s">
        <v>3809</v>
      </c>
      <c r="E194" s="267">
        <v>8</v>
      </c>
      <c r="M194" s="100" t="s">
        <v>2348</v>
      </c>
      <c r="X194" s="132">
        <v>30</v>
      </c>
      <c r="AD194" s="110" t="s">
        <v>2512</v>
      </c>
      <c r="AE194" s="11" t="s">
        <v>2539</v>
      </c>
      <c r="AM194" s="184">
        <v>1</v>
      </c>
      <c r="AP194" s="184">
        <v>1</v>
      </c>
      <c r="AQ194" s="184" t="s">
        <v>3996</v>
      </c>
    </row>
    <row r="195" spans="1:43" ht="25" customHeight="1">
      <c r="A195" s="184">
        <v>10194</v>
      </c>
      <c r="B195" s="21">
        <v>1</v>
      </c>
      <c r="C195" s="104" t="s">
        <v>2513</v>
      </c>
      <c r="D195" s="184" t="s">
        <v>3809</v>
      </c>
      <c r="E195" s="267">
        <v>8</v>
      </c>
      <c r="M195" s="100" t="s">
        <v>2349</v>
      </c>
      <c r="X195" s="132">
        <v>30</v>
      </c>
      <c r="AD195" s="110" t="s">
        <v>2513</v>
      </c>
      <c r="AE195" s="11" t="s">
        <v>2538</v>
      </c>
      <c r="AM195" s="184">
        <v>1</v>
      </c>
      <c r="AP195" s="184">
        <v>1</v>
      </c>
      <c r="AQ195" s="184" t="s">
        <v>3997</v>
      </c>
    </row>
    <row r="196" spans="1:43" ht="25" customHeight="1">
      <c r="A196" s="184">
        <v>10195</v>
      </c>
      <c r="B196" s="21">
        <v>1</v>
      </c>
      <c r="C196" s="109" t="s">
        <v>2495</v>
      </c>
      <c r="D196" s="184" t="s">
        <v>3809</v>
      </c>
      <c r="E196" s="267">
        <v>8</v>
      </c>
      <c r="M196" s="100" t="s">
        <v>2350</v>
      </c>
      <c r="X196" s="132">
        <v>30</v>
      </c>
      <c r="AD196" s="104" t="s">
        <v>2495</v>
      </c>
      <c r="AE196" s="106" t="s">
        <v>2537</v>
      </c>
      <c r="AM196" s="184">
        <v>1</v>
      </c>
      <c r="AP196" s="184">
        <v>1</v>
      </c>
      <c r="AQ196" s="184" t="s">
        <v>3998</v>
      </c>
    </row>
    <row r="197" spans="1:43" ht="25" customHeight="1">
      <c r="A197" s="184">
        <v>10196</v>
      </c>
      <c r="B197" s="21">
        <v>1</v>
      </c>
      <c r="C197" s="104" t="s">
        <v>2522</v>
      </c>
      <c r="D197" s="184" t="s">
        <v>3809</v>
      </c>
      <c r="E197" s="267">
        <v>8</v>
      </c>
      <c r="M197" s="100" t="s">
        <v>2351</v>
      </c>
      <c r="X197" s="132">
        <v>30</v>
      </c>
      <c r="AD197" s="104" t="s">
        <v>2514</v>
      </c>
      <c r="AE197" s="106" t="s">
        <v>2571</v>
      </c>
      <c r="AM197" s="184">
        <v>1</v>
      </c>
      <c r="AP197" s="184">
        <v>1</v>
      </c>
      <c r="AQ197" s="184" t="s">
        <v>3999</v>
      </c>
    </row>
    <row r="198" spans="1:43" ht="25" customHeight="1">
      <c r="A198" s="184">
        <v>10197</v>
      </c>
      <c r="B198" s="21">
        <v>1</v>
      </c>
      <c r="C198" s="104" t="s">
        <v>2521</v>
      </c>
      <c r="D198" s="184" t="s">
        <v>3809</v>
      </c>
      <c r="E198" s="267">
        <v>8</v>
      </c>
      <c r="M198" s="100" t="s">
        <v>2352</v>
      </c>
      <c r="X198" s="132">
        <v>30</v>
      </c>
      <c r="AD198" s="104" t="s">
        <v>2582</v>
      </c>
      <c r="AE198" s="106" t="s">
        <v>2583</v>
      </c>
      <c r="AM198" s="184">
        <v>1</v>
      </c>
      <c r="AP198" s="184">
        <v>1</v>
      </c>
      <c r="AQ198" s="184" t="s">
        <v>4000</v>
      </c>
    </row>
    <row r="199" spans="1:43" ht="25" customHeight="1">
      <c r="A199" s="184">
        <v>10198</v>
      </c>
      <c r="B199" s="21">
        <v>1</v>
      </c>
      <c r="C199" s="104" t="s">
        <v>2520</v>
      </c>
      <c r="D199" s="184" t="s">
        <v>3809</v>
      </c>
      <c r="E199" s="267">
        <v>8</v>
      </c>
      <c r="M199" s="100" t="s">
        <v>2353</v>
      </c>
      <c r="X199" s="132">
        <v>30</v>
      </c>
      <c r="AD199" s="104" t="s">
        <v>2572</v>
      </c>
      <c r="AE199" s="11" t="s">
        <v>2574</v>
      </c>
      <c r="AM199" s="184">
        <v>1</v>
      </c>
      <c r="AP199" s="184">
        <v>1</v>
      </c>
      <c r="AQ199" s="184" t="s">
        <v>4001</v>
      </c>
    </row>
    <row r="200" spans="1:43" ht="25" customHeight="1">
      <c r="A200" s="184">
        <v>10199</v>
      </c>
      <c r="B200" s="21">
        <v>1</v>
      </c>
      <c r="C200" s="104" t="s">
        <v>2519</v>
      </c>
      <c r="D200" s="184" t="s">
        <v>3809</v>
      </c>
      <c r="E200" s="267">
        <v>14</v>
      </c>
      <c r="M200" s="100" t="s">
        <v>2354</v>
      </c>
      <c r="X200" s="132">
        <v>30</v>
      </c>
      <c r="AD200" s="104" t="s">
        <v>2515</v>
      </c>
      <c r="AE200" s="11" t="s">
        <v>2621</v>
      </c>
      <c r="AM200" s="184">
        <v>1</v>
      </c>
      <c r="AP200" s="184">
        <v>1</v>
      </c>
      <c r="AQ200" s="184" t="s">
        <v>4002</v>
      </c>
    </row>
    <row r="201" spans="1:43" ht="25" customHeight="1">
      <c r="A201" s="184">
        <v>10200</v>
      </c>
      <c r="B201" s="21">
        <v>1</v>
      </c>
      <c r="C201" s="104" t="s">
        <v>2518</v>
      </c>
      <c r="D201" s="184" t="s">
        <v>3809</v>
      </c>
      <c r="E201" s="267">
        <v>14</v>
      </c>
      <c r="M201" s="100" t="s">
        <v>2355</v>
      </c>
      <c r="X201" s="132">
        <v>30</v>
      </c>
      <c r="AD201" s="104" t="s">
        <v>2725</v>
      </c>
      <c r="AE201" s="106" t="s">
        <v>2722</v>
      </c>
      <c r="AM201" s="184">
        <v>1</v>
      </c>
      <c r="AP201" s="184">
        <v>1</v>
      </c>
      <c r="AQ201" s="184" t="s">
        <v>4003</v>
      </c>
    </row>
    <row r="202" spans="1:43" ht="25" customHeight="1">
      <c r="A202" s="184">
        <v>10201</v>
      </c>
      <c r="B202" s="21">
        <v>1</v>
      </c>
      <c r="C202" s="104" t="s">
        <v>2516</v>
      </c>
      <c r="D202" s="184" t="s">
        <v>3809</v>
      </c>
      <c r="E202" s="267">
        <v>8</v>
      </c>
      <c r="M202" s="100" t="s">
        <v>2356</v>
      </c>
      <c r="X202" s="132">
        <v>30</v>
      </c>
      <c r="AD202" s="104" t="s">
        <v>2578</v>
      </c>
      <c r="AE202" s="105" t="s">
        <v>2580</v>
      </c>
      <c r="AM202" s="184">
        <v>1</v>
      </c>
      <c r="AP202" s="184">
        <v>1</v>
      </c>
      <c r="AQ202" s="184" t="s">
        <v>4004</v>
      </c>
    </row>
    <row r="203" spans="1:43" ht="25" customHeight="1">
      <c r="A203" s="184">
        <v>10202</v>
      </c>
      <c r="B203" s="21">
        <v>1</v>
      </c>
      <c r="C203" s="104" t="s">
        <v>2517</v>
      </c>
      <c r="D203" s="184" t="s">
        <v>3809</v>
      </c>
      <c r="E203" s="267">
        <v>8</v>
      </c>
      <c r="M203" s="100" t="s">
        <v>2357</v>
      </c>
      <c r="X203" s="132">
        <v>30</v>
      </c>
      <c r="AD203" s="104" t="s">
        <v>2696</v>
      </c>
      <c r="AE203" s="102" t="s">
        <v>2576</v>
      </c>
      <c r="AM203" s="184">
        <v>1</v>
      </c>
      <c r="AP203" s="184">
        <v>1</v>
      </c>
      <c r="AQ203" s="184" t="s">
        <v>4005</v>
      </c>
    </row>
    <row r="204" spans="1:43" ht="25" customHeight="1">
      <c r="A204" s="184">
        <v>10203</v>
      </c>
      <c r="B204" s="21">
        <v>1</v>
      </c>
      <c r="C204" s="103" t="s">
        <v>2482</v>
      </c>
      <c r="D204" s="184" t="s">
        <v>3809</v>
      </c>
      <c r="E204" s="267">
        <v>8</v>
      </c>
      <c r="M204" s="100" t="s">
        <v>2478</v>
      </c>
      <c r="X204" s="132">
        <v>30</v>
      </c>
      <c r="AD204" s="109" t="s">
        <v>2729</v>
      </c>
      <c r="AE204" s="105" t="s">
        <v>2728</v>
      </c>
      <c r="AM204" s="184">
        <v>1</v>
      </c>
      <c r="AP204" s="184">
        <v>1</v>
      </c>
      <c r="AQ204" s="184" t="s">
        <v>4006</v>
      </c>
    </row>
    <row r="205" spans="1:43" ht="25" customHeight="1">
      <c r="A205" s="184">
        <v>10204</v>
      </c>
      <c r="B205" s="21">
        <v>1</v>
      </c>
      <c r="C205" s="103" t="s">
        <v>2483</v>
      </c>
      <c r="D205" s="184" t="s">
        <v>3809</v>
      </c>
      <c r="E205" s="267">
        <v>8</v>
      </c>
      <c r="M205" s="100" t="s">
        <v>2479</v>
      </c>
      <c r="X205" s="132">
        <v>30</v>
      </c>
      <c r="AD205" s="109" t="s">
        <v>2733</v>
      </c>
      <c r="AE205" s="102" t="s">
        <v>2735</v>
      </c>
      <c r="AM205" s="184">
        <v>1</v>
      </c>
      <c r="AP205" s="184">
        <v>1</v>
      </c>
      <c r="AQ205" s="184" t="s">
        <v>4007</v>
      </c>
    </row>
    <row r="206" spans="1:43" ht="25" customHeight="1">
      <c r="A206" s="184">
        <v>10205</v>
      </c>
      <c r="B206" s="21">
        <v>1</v>
      </c>
      <c r="C206" s="103" t="s">
        <v>2484</v>
      </c>
      <c r="D206" s="184" t="s">
        <v>3809</v>
      </c>
      <c r="E206" s="267">
        <v>8</v>
      </c>
      <c r="M206" s="100" t="s">
        <v>2480</v>
      </c>
      <c r="X206" s="132">
        <v>30</v>
      </c>
      <c r="AD206" s="104" t="s">
        <v>2588</v>
      </c>
      <c r="AE206" s="105" t="s">
        <v>2590</v>
      </c>
      <c r="AM206" s="184">
        <v>1</v>
      </c>
      <c r="AP206" s="184">
        <v>1</v>
      </c>
      <c r="AQ206" s="184" t="s">
        <v>4008</v>
      </c>
    </row>
    <row r="207" spans="1:43" ht="25" customHeight="1">
      <c r="A207" s="184">
        <v>10206</v>
      </c>
      <c r="B207" s="21">
        <v>1</v>
      </c>
      <c r="C207" s="104" t="s">
        <v>2485</v>
      </c>
      <c r="D207" s="184" t="s">
        <v>3809</v>
      </c>
      <c r="E207" s="267">
        <v>10</v>
      </c>
      <c r="M207" s="100" t="s">
        <v>2481</v>
      </c>
      <c r="X207" s="132">
        <v>30</v>
      </c>
      <c r="AD207" s="104" t="s">
        <v>2511</v>
      </c>
      <c r="AE207" s="106" t="s">
        <v>2591</v>
      </c>
      <c r="AM207" s="184">
        <v>1</v>
      </c>
      <c r="AP207" s="184">
        <v>1</v>
      </c>
      <c r="AQ207" s="184" t="s">
        <v>4009</v>
      </c>
    </row>
    <row r="208" spans="1:43" ht="25" customHeight="1">
      <c r="A208" s="184">
        <v>10207</v>
      </c>
      <c r="B208" s="21">
        <v>1</v>
      </c>
      <c r="C208" s="104" t="s">
        <v>3309</v>
      </c>
      <c r="D208" s="184" t="s">
        <v>3809</v>
      </c>
      <c r="E208" s="267">
        <v>10</v>
      </c>
      <c r="M208" s="100" t="s">
        <v>3308</v>
      </c>
      <c r="X208" s="132"/>
      <c r="AD208" s="104" t="s">
        <v>3312</v>
      </c>
      <c r="AE208" s="106">
        <v>122</v>
      </c>
      <c r="AM208" s="184">
        <v>1</v>
      </c>
      <c r="AP208" s="184">
        <v>1</v>
      </c>
      <c r="AQ208" s="184" t="s">
        <v>4010</v>
      </c>
    </row>
    <row r="209" spans="1:43" ht="25" customHeight="1">
      <c r="A209" s="184">
        <v>10208</v>
      </c>
      <c r="B209" s="21">
        <v>1</v>
      </c>
      <c r="C209" s="103" t="s">
        <v>2388</v>
      </c>
      <c r="D209" s="184" t="s">
        <v>3806</v>
      </c>
      <c r="E209" s="267">
        <v>14</v>
      </c>
      <c r="M209" s="100" t="s">
        <v>2358</v>
      </c>
      <c r="X209" s="128">
        <v>20</v>
      </c>
      <c r="AD209" s="107" t="s">
        <v>2530</v>
      </c>
      <c r="AE209" s="11" t="s">
        <v>2532</v>
      </c>
      <c r="AM209" s="184">
        <v>1</v>
      </c>
      <c r="AP209" s="184">
        <v>1</v>
      </c>
      <c r="AQ209" s="184" t="s">
        <v>4011</v>
      </c>
    </row>
    <row r="210" spans="1:43" ht="25" customHeight="1">
      <c r="A210" s="184">
        <v>10209</v>
      </c>
      <c r="B210" s="21">
        <v>1</v>
      </c>
      <c r="C210" s="103" t="s">
        <v>2389</v>
      </c>
      <c r="D210" s="184" t="s">
        <v>3806</v>
      </c>
      <c r="E210" s="267">
        <v>14</v>
      </c>
      <c r="M210" s="100" t="s">
        <v>2359</v>
      </c>
      <c r="X210" s="128">
        <v>20</v>
      </c>
      <c r="AD210" s="103" t="s">
        <v>2529</v>
      </c>
      <c r="AE210" s="11" t="s">
        <v>2536</v>
      </c>
      <c r="AM210" s="184">
        <v>1</v>
      </c>
      <c r="AP210" s="184">
        <v>1</v>
      </c>
      <c r="AQ210" s="184" t="s">
        <v>4012</v>
      </c>
    </row>
    <row r="211" spans="1:43" ht="25" customHeight="1">
      <c r="A211" s="184">
        <v>10210</v>
      </c>
      <c r="B211" s="21">
        <v>1</v>
      </c>
      <c r="C211" s="103" t="s">
        <v>2390</v>
      </c>
      <c r="D211" s="184" t="s">
        <v>3806</v>
      </c>
      <c r="E211" s="267">
        <v>14</v>
      </c>
      <c r="M211" s="100" t="s">
        <v>2360</v>
      </c>
      <c r="X211" s="128">
        <v>20</v>
      </c>
      <c r="AD211" s="103" t="s">
        <v>2528</v>
      </c>
      <c r="AE211" s="106" t="s">
        <v>2535</v>
      </c>
      <c r="AM211" s="184">
        <v>1</v>
      </c>
      <c r="AP211" s="184">
        <v>1</v>
      </c>
      <c r="AQ211" s="184" t="s">
        <v>4013</v>
      </c>
    </row>
    <row r="212" spans="1:43" ht="25" customHeight="1">
      <c r="A212" s="184">
        <v>10211</v>
      </c>
      <c r="B212" s="21">
        <v>1</v>
      </c>
      <c r="C212" s="104" t="s">
        <v>2391</v>
      </c>
      <c r="D212" s="184" t="s">
        <v>3806</v>
      </c>
      <c r="E212" s="267">
        <v>14</v>
      </c>
      <c r="M212" s="100" t="s">
        <v>2361</v>
      </c>
      <c r="X212" s="128">
        <v>20</v>
      </c>
      <c r="AD212" s="104" t="s">
        <v>2660</v>
      </c>
      <c r="AE212" s="106" t="s">
        <v>2663</v>
      </c>
      <c r="AM212" s="184">
        <v>1</v>
      </c>
      <c r="AP212" s="184">
        <v>1</v>
      </c>
      <c r="AQ212" s="184" t="s">
        <v>4014</v>
      </c>
    </row>
    <row r="213" spans="1:43" ht="25" customHeight="1">
      <c r="A213" s="184">
        <v>10212</v>
      </c>
      <c r="B213" s="21">
        <v>1</v>
      </c>
      <c r="C213" s="104" t="s">
        <v>2392</v>
      </c>
      <c r="D213" s="184" t="s">
        <v>3806</v>
      </c>
      <c r="E213" s="267">
        <v>14</v>
      </c>
      <c r="M213" s="100" t="s">
        <v>2362</v>
      </c>
      <c r="X213" s="128">
        <v>20</v>
      </c>
      <c r="AD213" s="104" t="s">
        <v>2664</v>
      </c>
      <c r="AE213" s="106" t="s">
        <v>2667</v>
      </c>
      <c r="AM213" s="184">
        <v>1</v>
      </c>
      <c r="AP213" s="184">
        <v>1</v>
      </c>
      <c r="AQ213" s="184" t="s">
        <v>4015</v>
      </c>
    </row>
    <row r="214" spans="1:43" ht="25" customHeight="1">
      <c r="A214" s="184">
        <v>10213</v>
      </c>
      <c r="B214" s="21">
        <v>1</v>
      </c>
      <c r="C214" s="104" t="s">
        <v>2393</v>
      </c>
      <c r="D214" s="184" t="s">
        <v>3806</v>
      </c>
      <c r="E214" s="267">
        <v>14</v>
      </c>
      <c r="M214" s="100" t="s">
        <v>2363</v>
      </c>
      <c r="X214" s="128">
        <v>20</v>
      </c>
      <c r="AD214" s="104" t="s">
        <v>2668</v>
      </c>
      <c r="AE214" s="11" t="s">
        <v>2670</v>
      </c>
      <c r="AM214" s="184">
        <v>1</v>
      </c>
      <c r="AP214" s="184">
        <v>1</v>
      </c>
      <c r="AQ214" s="184" t="s">
        <v>4016</v>
      </c>
    </row>
    <row r="215" spans="1:43" ht="25" customHeight="1">
      <c r="A215" s="184">
        <v>10214</v>
      </c>
      <c r="B215" s="21">
        <v>1</v>
      </c>
      <c r="C215" s="104" t="s">
        <v>2394</v>
      </c>
      <c r="D215" s="184" t="s">
        <v>3806</v>
      </c>
      <c r="E215" s="267">
        <v>14</v>
      </c>
      <c r="M215" s="100" t="s">
        <v>2364</v>
      </c>
      <c r="X215" s="128">
        <v>20</v>
      </c>
      <c r="AD215" s="104" t="s">
        <v>2672</v>
      </c>
      <c r="AE215" s="11" t="s">
        <v>2674</v>
      </c>
      <c r="AM215" s="184">
        <v>1</v>
      </c>
      <c r="AP215" s="184">
        <v>1</v>
      </c>
      <c r="AQ215" s="184" t="s">
        <v>4017</v>
      </c>
    </row>
    <row r="216" spans="1:43" ht="25" customHeight="1">
      <c r="A216" s="184">
        <v>10215</v>
      </c>
      <c r="B216" s="21">
        <v>1</v>
      </c>
      <c r="C216" s="112" t="s">
        <v>2691</v>
      </c>
      <c r="D216" s="184" t="s">
        <v>3806</v>
      </c>
      <c r="E216" s="267">
        <v>14</v>
      </c>
      <c r="M216" s="100" t="s">
        <v>2365</v>
      </c>
      <c r="X216" s="128">
        <v>20</v>
      </c>
      <c r="AD216" s="112" t="s">
        <v>2685</v>
      </c>
      <c r="AE216" s="106" t="s">
        <v>2709</v>
      </c>
      <c r="AM216" s="184">
        <v>1</v>
      </c>
      <c r="AP216" s="184">
        <v>1</v>
      </c>
      <c r="AQ216" s="184" t="s">
        <v>4018</v>
      </c>
    </row>
    <row r="217" spans="1:43" ht="25" customHeight="1">
      <c r="A217" s="184">
        <v>10216</v>
      </c>
      <c r="B217" s="21">
        <v>1</v>
      </c>
      <c r="C217" s="112" t="s">
        <v>2680</v>
      </c>
      <c r="D217" s="184" t="s">
        <v>3806</v>
      </c>
      <c r="E217" s="267">
        <v>14</v>
      </c>
      <c r="M217" s="100" t="s">
        <v>2366</v>
      </c>
      <c r="X217" s="128">
        <v>20</v>
      </c>
      <c r="AD217" s="112" t="s">
        <v>2686</v>
      </c>
      <c r="AE217" s="105" t="s">
        <v>2704</v>
      </c>
      <c r="AM217" s="184">
        <v>1</v>
      </c>
      <c r="AP217" s="184">
        <v>1</v>
      </c>
      <c r="AQ217" s="184" t="s">
        <v>4019</v>
      </c>
    </row>
    <row r="218" spans="1:43" ht="25" customHeight="1">
      <c r="A218" s="184">
        <v>10217</v>
      </c>
      <c r="B218" s="21">
        <v>1</v>
      </c>
      <c r="C218" s="112" t="s">
        <v>2681</v>
      </c>
      <c r="D218" s="184" t="s">
        <v>3806</v>
      </c>
      <c r="E218" s="267">
        <v>14</v>
      </c>
      <c r="M218" s="100" t="s">
        <v>2367</v>
      </c>
      <c r="X218" s="128">
        <v>20</v>
      </c>
      <c r="AD218" s="112" t="s">
        <v>2687</v>
      </c>
      <c r="AE218" s="102" t="s">
        <v>2715</v>
      </c>
      <c r="AM218" s="184">
        <v>1</v>
      </c>
      <c r="AP218" s="184">
        <v>1</v>
      </c>
      <c r="AQ218" s="184" t="s">
        <v>4020</v>
      </c>
    </row>
    <row r="219" spans="1:43" ht="25" customHeight="1">
      <c r="A219" s="184">
        <v>10218</v>
      </c>
      <c r="B219" s="21">
        <v>1</v>
      </c>
      <c r="C219" s="112" t="s">
        <v>2682</v>
      </c>
      <c r="D219" s="184" t="s">
        <v>3806</v>
      </c>
      <c r="E219" s="267">
        <v>10</v>
      </c>
      <c r="M219" s="100" t="s">
        <v>2676</v>
      </c>
      <c r="X219" s="128">
        <v>20</v>
      </c>
      <c r="AD219" s="112" t="s">
        <v>2688</v>
      </c>
      <c r="AE219" s="105" t="s">
        <v>2732</v>
      </c>
      <c r="AM219" s="184">
        <v>1</v>
      </c>
      <c r="AP219" s="184">
        <v>1</v>
      </c>
      <c r="AQ219" s="184" t="s">
        <v>4021</v>
      </c>
    </row>
    <row r="220" spans="1:43" ht="25" customHeight="1">
      <c r="A220" s="184">
        <v>10219</v>
      </c>
      <c r="B220" s="21">
        <v>1</v>
      </c>
      <c r="C220" s="112" t="s">
        <v>2683</v>
      </c>
      <c r="D220" s="184" t="s">
        <v>3806</v>
      </c>
      <c r="E220" s="267">
        <v>8</v>
      </c>
      <c r="M220" s="100" t="s">
        <v>2677</v>
      </c>
      <c r="X220" s="128">
        <v>20</v>
      </c>
      <c r="AD220" s="112" t="s">
        <v>2738</v>
      </c>
      <c r="AE220" s="102" t="s">
        <v>2735</v>
      </c>
      <c r="AM220" s="184">
        <v>1</v>
      </c>
      <c r="AP220" s="184">
        <v>1</v>
      </c>
      <c r="AQ220" s="184" t="s">
        <v>4022</v>
      </c>
    </row>
    <row r="221" spans="1:43" ht="25" customHeight="1">
      <c r="A221" s="184">
        <v>10220</v>
      </c>
      <c r="B221" s="21">
        <v>1</v>
      </c>
      <c r="C221" s="112" t="s">
        <v>2692</v>
      </c>
      <c r="D221" s="184" t="s">
        <v>3806</v>
      </c>
      <c r="E221" s="267">
        <v>14</v>
      </c>
      <c r="M221" s="100" t="s">
        <v>2678</v>
      </c>
      <c r="X221" s="128">
        <v>20</v>
      </c>
      <c r="AD221" s="112" t="s">
        <v>2689</v>
      </c>
      <c r="AE221" s="106" t="s">
        <v>2713</v>
      </c>
      <c r="AM221" s="184">
        <v>1</v>
      </c>
      <c r="AP221" s="184">
        <v>1</v>
      </c>
      <c r="AQ221" s="184" t="s">
        <v>4023</v>
      </c>
    </row>
    <row r="222" spans="1:43" ht="25" customHeight="1">
      <c r="A222" s="184">
        <v>10221</v>
      </c>
      <c r="B222" s="21">
        <v>1</v>
      </c>
      <c r="C222" s="112" t="s">
        <v>2684</v>
      </c>
      <c r="D222" s="184" t="s">
        <v>3806</v>
      </c>
      <c r="E222" s="267">
        <v>10</v>
      </c>
      <c r="M222" s="100" t="s">
        <v>2679</v>
      </c>
      <c r="X222" s="128">
        <v>20</v>
      </c>
      <c r="AD222" s="112" t="s">
        <v>2690</v>
      </c>
      <c r="AE222" s="105" t="s">
        <v>2707</v>
      </c>
      <c r="AM222" s="184">
        <v>1</v>
      </c>
      <c r="AP222" s="184">
        <v>1</v>
      </c>
      <c r="AQ222" s="184" t="s">
        <v>4024</v>
      </c>
    </row>
    <row r="223" spans="1:43" ht="25" customHeight="1">
      <c r="A223" s="184">
        <v>10222</v>
      </c>
      <c r="B223" s="21">
        <v>1</v>
      </c>
      <c r="C223" s="279" t="s">
        <v>4393</v>
      </c>
      <c r="E223" s="261">
        <v>14</v>
      </c>
      <c r="M223" s="27" t="s">
        <v>4392</v>
      </c>
      <c r="X223" s="128">
        <v>20</v>
      </c>
      <c r="AD223" s="16" t="s">
        <v>4396</v>
      </c>
      <c r="AE223" s="11" t="s">
        <v>4398</v>
      </c>
      <c r="AM223" s="184">
        <v>1</v>
      </c>
      <c r="AP223" s="184">
        <v>1</v>
      </c>
    </row>
    <row r="224" spans="1:43" ht="25" customHeight="1">
      <c r="A224" s="184">
        <v>10223</v>
      </c>
      <c r="B224" s="21">
        <v>1</v>
      </c>
      <c r="C224" s="16" t="s">
        <v>1536</v>
      </c>
      <c r="D224" s="184" t="s">
        <v>3810</v>
      </c>
      <c r="E224" s="261">
        <v>230</v>
      </c>
      <c r="M224" s="27" t="s">
        <v>593</v>
      </c>
      <c r="X224" s="127"/>
      <c r="AD224" s="16" t="s">
        <v>97</v>
      </c>
      <c r="AE224" s="11" t="s">
        <v>1570</v>
      </c>
      <c r="AM224" s="184">
        <v>1</v>
      </c>
      <c r="AP224" s="184">
        <v>1</v>
      </c>
      <c r="AQ224" s="184" t="s">
        <v>4025</v>
      </c>
    </row>
    <row r="225" spans="1:43" ht="25" customHeight="1">
      <c r="A225" s="184">
        <v>10224</v>
      </c>
      <c r="B225" s="21">
        <v>1</v>
      </c>
      <c r="C225" s="16" t="s">
        <v>1535</v>
      </c>
      <c r="D225" s="184" t="s">
        <v>3810</v>
      </c>
      <c r="E225" s="261">
        <v>230</v>
      </c>
      <c r="M225" s="27" t="s">
        <v>917</v>
      </c>
      <c r="X225" s="127">
        <v>35</v>
      </c>
      <c r="AD225" s="16" t="s">
        <v>97</v>
      </c>
      <c r="AE225" s="11" t="s">
        <v>1571</v>
      </c>
      <c r="AM225" s="184">
        <v>1</v>
      </c>
      <c r="AP225" s="184">
        <v>1</v>
      </c>
      <c r="AQ225" s="184" t="s">
        <v>4026</v>
      </c>
    </row>
    <row r="226" spans="1:43" ht="25" customHeight="1">
      <c r="A226" s="184">
        <v>10225</v>
      </c>
      <c r="B226" s="21">
        <v>1</v>
      </c>
      <c r="C226" s="16" t="s">
        <v>1534</v>
      </c>
      <c r="D226" s="184" t="s">
        <v>3810</v>
      </c>
      <c r="E226" s="261">
        <v>1280</v>
      </c>
      <c r="M226" s="27" t="s">
        <v>928</v>
      </c>
      <c r="X226" s="127"/>
      <c r="AD226" s="16" t="s">
        <v>1537</v>
      </c>
      <c r="AE226" s="11" t="s">
        <v>4302</v>
      </c>
      <c r="AM226" s="184">
        <v>1</v>
      </c>
      <c r="AP226" s="184">
        <v>1</v>
      </c>
      <c r="AQ226" s="184" t="s">
        <v>4027</v>
      </c>
    </row>
    <row r="227" spans="1:43" ht="25" customHeight="1">
      <c r="A227" s="184">
        <v>10226</v>
      </c>
      <c r="B227" s="21">
        <v>1</v>
      </c>
      <c r="C227" s="16" t="s">
        <v>930</v>
      </c>
      <c r="D227" s="184" t="s">
        <v>3810</v>
      </c>
      <c r="E227" s="261">
        <v>1880</v>
      </c>
      <c r="M227" s="27" t="s">
        <v>929</v>
      </c>
      <c r="X227" s="127"/>
      <c r="AD227" s="16" t="s">
        <v>1288</v>
      </c>
      <c r="AE227" s="11" t="s">
        <v>1789</v>
      </c>
      <c r="AM227" s="184">
        <v>1</v>
      </c>
      <c r="AP227" s="184">
        <v>1</v>
      </c>
      <c r="AQ227" s="184" t="s">
        <v>4028</v>
      </c>
    </row>
    <row r="228" spans="1:43" ht="25" customHeight="1">
      <c r="A228" s="184">
        <v>10227</v>
      </c>
      <c r="B228" s="21">
        <v>1</v>
      </c>
      <c r="C228" s="16" t="s">
        <v>1330</v>
      </c>
      <c r="D228" s="184" t="s">
        <v>3810</v>
      </c>
      <c r="E228" s="261">
        <v>390</v>
      </c>
      <c r="M228" s="27" t="s">
        <v>1329</v>
      </c>
      <c r="X228" s="127"/>
      <c r="AD228" s="16" t="s">
        <v>1584</v>
      </c>
      <c r="AE228" s="11" t="s">
        <v>1572</v>
      </c>
      <c r="AM228" s="184">
        <v>1</v>
      </c>
      <c r="AP228" s="184">
        <v>1</v>
      </c>
      <c r="AQ228" s="184" t="s">
        <v>4029</v>
      </c>
    </row>
    <row r="229" spans="1:43" ht="25" customHeight="1">
      <c r="A229" s="184">
        <v>10228</v>
      </c>
      <c r="B229" s="21">
        <v>1</v>
      </c>
      <c r="C229" s="16" t="s">
        <v>1565</v>
      </c>
      <c r="D229" s="184" t="s">
        <v>3811</v>
      </c>
      <c r="E229" s="261">
        <v>480</v>
      </c>
      <c r="M229" s="27" t="s">
        <v>594</v>
      </c>
      <c r="X229" s="127"/>
      <c r="AD229" s="16" t="s">
        <v>1590</v>
      </c>
      <c r="AE229" s="11" t="s">
        <v>1790</v>
      </c>
      <c r="AM229" s="184">
        <v>1</v>
      </c>
      <c r="AP229" s="184">
        <v>1</v>
      </c>
      <c r="AQ229" s="184" t="s">
        <v>4030</v>
      </c>
    </row>
    <row r="230" spans="1:43" ht="25" customHeight="1">
      <c r="A230" s="184">
        <v>10229</v>
      </c>
      <c r="B230" s="21">
        <v>1</v>
      </c>
      <c r="C230" s="16" t="s">
        <v>1564</v>
      </c>
      <c r="D230" s="184" t="s">
        <v>3811</v>
      </c>
      <c r="E230" s="261">
        <v>570</v>
      </c>
      <c r="M230" s="27" t="s">
        <v>595</v>
      </c>
      <c r="X230" s="127"/>
      <c r="AD230" s="16" t="s">
        <v>1589</v>
      </c>
      <c r="AE230" s="11" t="s">
        <v>923</v>
      </c>
      <c r="AM230" s="184">
        <v>1</v>
      </c>
      <c r="AP230" s="184">
        <v>1</v>
      </c>
      <c r="AQ230" s="184" t="s">
        <v>4031</v>
      </c>
    </row>
    <row r="231" spans="1:43" ht="25" customHeight="1">
      <c r="A231" s="184">
        <v>10230</v>
      </c>
      <c r="B231" s="21">
        <v>1</v>
      </c>
      <c r="C231" s="16" t="s">
        <v>1573</v>
      </c>
      <c r="D231" s="184" t="s">
        <v>3811</v>
      </c>
      <c r="E231" s="261">
        <v>570</v>
      </c>
      <c r="M231" s="27" t="s">
        <v>916</v>
      </c>
      <c r="X231" s="127"/>
      <c r="AD231" s="16" t="s">
        <v>1591</v>
      </c>
      <c r="AE231" s="11" t="s">
        <v>925</v>
      </c>
      <c r="AM231" s="184">
        <v>1</v>
      </c>
      <c r="AP231" s="184">
        <v>1</v>
      </c>
      <c r="AQ231" s="184" t="s">
        <v>4032</v>
      </c>
    </row>
    <row r="232" spans="1:43" ht="25" customHeight="1">
      <c r="A232" s="184">
        <v>10231</v>
      </c>
      <c r="B232" s="21">
        <v>1</v>
      </c>
      <c r="C232" s="16" t="s">
        <v>1566</v>
      </c>
      <c r="D232" s="184" t="s">
        <v>3811</v>
      </c>
      <c r="E232" s="261">
        <v>570</v>
      </c>
      <c r="M232" s="27" t="s">
        <v>918</v>
      </c>
      <c r="X232" s="127"/>
      <c r="AD232" s="16" t="s">
        <v>1591</v>
      </c>
      <c r="AE232" s="11" t="s">
        <v>925</v>
      </c>
      <c r="AM232" s="184">
        <v>1</v>
      </c>
      <c r="AP232" s="184">
        <v>1</v>
      </c>
      <c r="AQ232" s="184" t="s">
        <v>4033</v>
      </c>
    </row>
    <row r="233" spans="1:43" ht="25" customHeight="1">
      <c r="A233" s="184">
        <v>10232</v>
      </c>
      <c r="B233" s="21">
        <v>1</v>
      </c>
      <c r="C233" s="16" t="s">
        <v>1595</v>
      </c>
      <c r="D233" s="184" t="s">
        <v>3811</v>
      </c>
      <c r="E233" s="261">
        <v>2580</v>
      </c>
      <c r="M233" s="27" t="s">
        <v>931</v>
      </c>
      <c r="X233" s="127"/>
      <c r="AD233" s="16" t="s">
        <v>1593</v>
      </c>
      <c r="AE233" s="11" t="s">
        <v>1543</v>
      </c>
      <c r="AM233" s="184">
        <v>1</v>
      </c>
      <c r="AP233" s="184">
        <v>1</v>
      </c>
      <c r="AQ233" s="184" t="s">
        <v>4034</v>
      </c>
    </row>
    <row r="234" spans="1:43" ht="25" customHeight="1">
      <c r="A234" s="184">
        <v>10233</v>
      </c>
      <c r="B234" s="21">
        <v>1</v>
      </c>
      <c r="C234" s="16" t="s">
        <v>933</v>
      </c>
      <c r="D234" s="184" t="s">
        <v>3811</v>
      </c>
      <c r="E234" s="261">
        <v>2580</v>
      </c>
      <c r="M234" s="27" t="s">
        <v>932</v>
      </c>
      <c r="X234" s="127"/>
      <c r="AD234" s="16" t="s">
        <v>1289</v>
      </c>
      <c r="AE234" s="11" t="s">
        <v>1542</v>
      </c>
      <c r="AM234" s="184">
        <v>1</v>
      </c>
      <c r="AP234" s="184">
        <v>1</v>
      </c>
      <c r="AQ234" s="184" t="s">
        <v>4035</v>
      </c>
    </row>
    <row r="235" spans="1:43" ht="25" customHeight="1">
      <c r="A235" s="184">
        <v>10234</v>
      </c>
      <c r="B235" s="21">
        <v>1</v>
      </c>
      <c r="C235" s="16" t="s">
        <v>934</v>
      </c>
      <c r="D235" s="184" t="s">
        <v>3811</v>
      </c>
      <c r="E235" s="261">
        <v>2580</v>
      </c>
      <c r="M235" s="27" t="s">
        <v>935</v>
      </c>
      <c r="X235" s="127"/>
      <c r="AD235" s="16" t="s">
        <v>1544</v>
      </c>
      <c r="AE235" s="45" t="s">
        <v>1545</v>
      </c>
      <c r="AM235" s="184">
        <v>1</v>
      </c>
      <c r="AP235" s="184">
        <v>1</v>
      </c>
      <c r="AQ235" s="184" t="s">
        <v>4036</v>
      </c>
    </row>
    <row r="236" spans="1:43" ht="25" customHeight="1">
      <c r="A236" s="184">
        <v>10235</v>
      </c>
      <c r="B236" s="21">
        <v>1</v>
      </c>
      <c r="C236" s="16" t="s">
        <v>938</v>
      </c>
      <c r="D236" s="184" t="s">
        <v>3812</v>
      </c>
      <c r="E236" s="261">
        <v>180</v>
      </c>
      <c r="M236" s="27" t="s">
        <v>936</v>
      </c>
      <c r="X236" s="127"/>
      <c r="AD236" s="16" t="s">
        <v>1291</v>
      </c>
      <c r="AE236" s="11" t="s">
        <v>1575</v>
      </c>
      <c r="AM236" s="184">
        <v>1</v>
      </c>
      <c r="AP236" s="184">
        <v>1</v>
      </c>
      <c r="AQ236" s="184" t="s">
        <v>3899</v>
      </c>
    </row>
    <row r="237" spans="1:43" ht="25" customHeight="1">
      <c r="A237" s="184">
        <v>10236</v>
      </c>
      <c r="B237" s="21">
        <v>1</v>
      </c>
      <c r="C237" s="16" t="s">
        <v>939</v>
      </c>
      <c r="D237" s="184" t="s">
        <v>3812</v>
      </c>
      <c r="E237" s="261">
        <v>180</v>
      </c>
      <c r="M237" s="27" t="s">
        <v>937</v>
      </c>
      <c r="X237" s="127"/>
      <c r="AD237" s="16" t="s">
        <v>1290</v>
      </c>
      <c r="AE237" s="11" t="s">
        <v>1576</v>
      </c>
      <c r="AM237" s="184">
        <v>1</v>
      </c>
      <c r="AP237" s="184">
        <v>1</v>
      </c>
      <c r="AQ237" s="184" t="s">
        <v>3899</v>
      </c>
    </row>
    <row r="238" spans="1:43" ht="25" customHeight="1">
      <c r="A238" s="184">
        <v>10237</v>
      </c>
      <c r="B238" s="21">
        <v>1</v>
      </c>
      <c r="C238" s="16" t="s">
        <v>1605</v>
      </c>
      <c r="D238" s="184" t="s">
        <v>3811</v>
      </c>
      <c r="E238" s="261">
        <v>780</v>
      </c>
      <c r="M238" s="27" t="s">
        <v>1331</v>
      </c>
      <c r="X238" s="127"/>
      <c r="AD238" s="16" t="s">
        <v>1606</v>
      </c>
      <c r="AE238" s="11" t="s">
        <v>1568</v>
      </c>
      <c r="AM238" s="184">
        <v>1</v>
      </c>
      <c r="AP238" s="184">
        <v>1</v>
      </c>
      <c r="AQ238" s="184" t="s">
        <v>4037</v>
      </c>
    </row>
    <row r="239" spans="1:43" ht="25" customHeight="1">
      <c r="A239" s="184">
        <v>10238</v>
      </c>
      <c r="B239" s="21">
        <v>1</v>
      </c>
      <c r="C239" s="16" t="s">
        <v>1561</v>
      </c>
      <c r="D239" s="184" t="s">
        <v>3811</v>
      </c>
      <c r="E239" s="261">
        <v>880</v>
      </c>
      <c r="M239" s="27" t="s">
        <v>1332</v>
      </c>
      <c r="X239" s="127"/>
      <c r="AD239" s="16" t="s">
        <v>1609</v>
      </c>
      <c r="AE239" s="11" t="s">
        <v>1574</v>
      </c>
      <c r="AM239" s="184">
        <v>1</v>
      </c>
      <c r="AP239" s="184">
        <v>1</v>
      </c>
      <c r="AQ239" s="184" t="s">
        <v>4038</v>
      </c>
    </row>
    <row r="240" spans="1:43" ht="25" customHeight="1">
      <c r="A240" s="184">
        <v>10239</v>
      </c>
      <c r="B240" s="21">
        <v>1</v>
      </c>
      <c r="C240" s="16" t="s">
        <v>1610</v>
      </c>
      <c r="D240" s="184" t="s">
        <v>3813</v>
      </c>
      <c r="E240" s="261">
        <v>12</v>
      </c>
      <c r="M240" s="27" t="s">
        <v>920</v>
      </c>
      <c r="X240" s="127"/>
      <c r="AD240" s="16" t="s">
        <v>1292</v>
      </c>
      <c r="AE240" s="11" t="s">
        <v>1578</v>
      </c>
      <c r="AM240" s="184">
        <v>1</v>
      </c>
      <c r="AP240" s="184">
        <v>1</v>
      </c>
      <c r="AQ240" s="184" t="s">
        <v>4422</v>
      </c>
    </row>
    <row r="241" spans="1:43" ht="25" customHeight="1">
      <c r="A241" s="184">
        <v>10240</v>
      </c>
      <c r="B241" s="21">
        <v>1</v>
      </c>
      <c r="C241" s="16" t="s">
        <v>1614</v>
      </c>
      <c r="D241" s="184" t="s">
        <v>3813</v>
      </c>
      <c r="E241" s="261">
        <v>16</v>
      </c>
      <c r="M241" s="28" t="s">
        <v>921</v>
      </c>
      <c r="X241" s="127"/>
      <c r="AD241" s="16" t="s">
        <v>1615</v>
      </c>
      <c r="AE241" s="13" t="s">
        <v>1580</v>
      </c>
      <c r="AM241" s="184">
        <v>1</v>
      </c>
      <c r="AP241" s="184">
        <v>1</v>
      </c>
      <c r="AQ241" s="184" t="s">
        <v>4423</v>
      </c>
    </row>
    <row r="242" spans="1:43" ht="25" customHeight="1">
      <c r="A242" s="184">
        <v>10241</v>
      </c>
      <c r="B242" s="21">
        <v>1</v>
      </c>
      <c r="C242" s="16" t="s">
        <v>3379</v>
      </c>
      <c r="D242" s="184" t="s">
        <v>3814</v>
      </c>
      <c r="E242" s="261">
        <v>120</v>
      </c>
      <c r="M242" s="28" t="s">
        <v>460</v>
      </c>
      <c r="X242" s="127">
        <v>3</v>
      </c>
      <c r="AD242" s="16" t="s">
        <v>98</v>
      </c>
      <c r="AE242" s="11" t="s">
        <v>166</v>
      </c>
      <c r="AM242" s="184">
        <v>1</v>
      </c>
      <c r="AP242" s="184">
        <v>1</v>
      </c>
      <c r="AQ242" s="184" t="s">
        <v>4039</v>
      </c>
    </row>
    <row r="243" spans="1:43" ht="25" customHeight="1">
      <c r="A243" s="184">
        <v>10242</v>
      </c>
      <c r="B243" s="21">
        <v>1</v>
      </c>
      <c r="C243" s="16" t="s">
        <v>3380</v>
      </c>
      <c r="D243" s="184" t="s">
        <v>3814</v>
      </c>
      <c r="E243" s="261">
        <v>150</v>
      </c>
      <c r="M243" s="28" t="s">
        <v>461</v>
      </c>
      <c r="X243" s="127">
        <v>1</v>
      </c>
      <c r="AD243" s="16" t="s">
        <v>99</v>
      </c>
      <c r="AE243" s="13" t="s">
        <v>167</v>
      </c>
      <c r="AM243" s="184">
        <v>1</v>
      </c>
      <c r="AP243" s="184">
        <v>1</v>
      </c>
      <c r="AQ243" s="184" t="s">
        <v>4040</v>
      </c>
    </row>
    <row r="244" spans="1:43" ht="25" customHeight="1">
      <c r="A244" s="184">
        <v>10243</v>
      </c>
      <c r="B244" s="21">
        <v>1</v>
      </c>
      <c r="C244" s="16" t="s">
        <v>3377</v>
      </c>
      <c r="D244" s="184" t="s">
        <v>3814</v>
      </c>
      <c r="E244" s="261">
        <v>95</v>
      </c>
      <c r="M244" s="28" t="s">
        <v>462</v>
      </c>
      <c r="X244" s="127">
        <v>1</v>
      </c>
      <c r="AD244" s="16" t="s">
        <v>100</v>
      </c>
      <c r="AE244" s="13" t="s">
        <v>168</v>
      </c>
      <c r="AM244" s="184">
        <v>1</v>
      </c>
      <c r="AP244" s="184">
        <v>1</v>
      </c>
      <c r="AQ244" s="184" t="s">
        <v>4041</v>
      </c>
    </row>
    <row r="245" spans="1:43" ht="25" customHeight="1">
      <c r="A245" s="184">
        <v>10244</v>
      </c>
      <c r="B245" s="21">
        <v>1</v>
      </c>
      <c r="C245" s="16" t="s">
        <v>3378</v>
      </c>
      <c r="D245" s="184" t="s">
        <v>3814</v>
      </c>
      <c r="E245" s="261">
        <v>85</v>
      </c>
      <c r="M245" s="28" t="s">
        <v>463</v>
      </c>
      <c r="X245" s="127"/>
      <c r="AD245" s="16" t="s">
        <v>101</v>
      </c>
      <c r="AE245" s="11" t="s">
        <v>110</v>
      </c>
      <c r="AM245" s="184">
        <v>1</v>
      </c>
      <c r="AP245" s="184">
        <v>1</v>
      </c>
      <c r="AQ245" s="184" t="s">
        <v>4042</v>
      </c>
    </row>
    <row r="246" spans="1:43" ht="25" customHeight="1">
      <c r="A246" s="184">
        <v>10245</v>
      </c>
      <c r="B246" s="21">
        <v>1</v>
      </c>
      <c r="C246" s="16" t="s">
        <v>475</v>
      </c>
      <c r="D246" s="184" t="s">
        <v>3814</v>
      </c>
      <c r="E246" s="261">
        <v>150</v>
      </c>
      <c r="M246" s="28" t="s">
        <v>464</v>
      </c>
      <c r="X246" s="127"/>
      <c r="AD246" s="16" t="s">
        <v>102</v>
      </c>
      <c r="AE246" s="11" t="s">
        <v>169</v>
      </c>
      <c r="AM246" s="184">
        <v>1</v>
      </c>
      <c r="AP246" s="184">
        <v>1</v>
      </c>
      <c r="AQ246" s="184" t="s">
        <v>4043</v>
      </c>
    </row>
    <row r="247" spans="1:43" ht="25" customHeight="1">
      <c r="A247" s="184">
        <v>10246</v>
      </c>
      <c r="B247" s="21">
        <v>1</v>
      </c>
      <c r="C247" s="16" t="s">
        <v>476</v>
      </c>
      <c r="D247" s="184" t="s">
        <v>3814</v>
      </c>
      <c r="E247" s="261">
        <v>110</v>
      </c>
      <c r="M247" s="28" t="s">
        <v>465</v>
      </c>
      <c r="X247" s="127">
        <v>6</v>
      </c>
      <c r="AD247" s="16" t="s">
        <v>103</v>
      </c>
      <c r="AE247" s="13" t="s">
        <v>171</v>
      </c>
      <c r="AM247" s="184">
        <v>1</v>
      </c>
      <c r="AP247" s="184">
        <v>1</v>
      </c>
      <c r="AQ247" s="184" t="s">
        <v>4044</v>
      </c>
    </row>
    <row r="248" spans="1:43" ht="25" customHeight="1">
      <c r="A248" s="184">
        <v>10247</v>
      </c>
      <c r="B248" s="21">
        <v>1</v>
      </c>
      <c r="C248" s="16" t="s">
        <v>484</v>
      </c>
      <c r="D248" s="184" t="s">
        <v>3815</v>
      </c>
      <c r="E248" s="261">
        <v>76</v>
      </c>
      <c r="M248" s="28" t="s">
        <v>467</v>
      </c>
      <c r="X248" s="127">
        <v>2</v>
      </c>
      <c r="AD248" s="16" t="s">
        <v>106</v>
      </c>
      <c r="AE248" s="11" t="s">
        <v>173</v>
      </c>
      <c r="AM248" s="184">
        <v>1</v>
      </c>
      <c r="AP248" s="184">
        <v>1</v>
      </c>
      <c r="AQ248" s="184" t="s">
        <v>4045</v>
      </c>
    </row>
    <row r="249" spans="1:43" ht="25" customHeight="1">
      <c r="A249" s="184">
        <v>10248</v>
      </c>
      <c r="B249" s="21">
        <v>1</v>
      </c>
      <c r="C249" s="16" t="s">
        <v>497</v>
      </c>
      <c r="D249" s="184" t="s">
        <v>3815</v>
      </c>
      <c r="E249" s="261">
        <v>212</v>
      </c>
      <c r="M249" s="28" t="s">
        <v>468</v>
      </c>
      <c r="X249" s="127">
        <v>1</v>
      </c>
      <c r="AD249" s="16" t="s">
        <v>108</v>
      </c>
      <c r="AE249" s="13" t="s">
        <v>111</v>
      </c>
      <c r="AM249" s="184">
        <v>1</v>
      </c>
      <c r="AP249" s="184">
        <v>1</v>
      </c>
      <c r="AQ249" s="184" t="s">
        <v>4046</v>
      </c>
    </row>
    <row r="250" spans="1:43" ht="25" customHeight="1">
      <c r="A250" s="184">
        <v>10249</v>
      </c>
      <c r="B250" s="21">
        <v>1</v>
      </c>
      <c r="C250" s="16" t="s">
        <v>478</v>
      </c>
      <c r="D250" s="184" t="s">
        <v>3815</v>
      </c>
      <c r="E250" s="263">
        <v>88</v>
      </c>
      <c r="M250" s="28" t="s">
        <v>469</v>
      </c>
      <c r="X250" s="127">
        <v>1</v>
      </c>
      <c r="AD250" s="16" t="s">
        <v>109</v>
      </c>
      <c r="AE250" s="13" t="s">
        <v>112</v>
      </c>
      <c r="AM250" s="184">
        <v>1</v>
      </c>
      <c r="AP250" s="184">
        <v>1</v>
      </c>
      <c r="AQ250" s="184" t="s">
        <v>4424</v>
      </c>
    </row>
    <row r="251" spans="1:43" ht="25" customHeight="1">
      <c r="A251" s="184">
        <v>10250</v>
      </c>
      <c r="B251" s="21">
        <v>1</v>
      </c>
      <c r="C251" s="16" t="s">
        <v>498</v>
      </c>
      <c r="D251" s="184" t="s">
        <v>3815</v>
      </c>
      <c r="E251" s="261">
        <v>63</v>
      </c>
      <c r="M251" s="28" t="s">
        <v>470</v>
      </c>
      <c r="X251" s="127">
        <v>2</v>
      </c>
      <c r="AD251" s="16" t="s">
        <v>2041</v>
      </c>
      <c r="AE251" s="13" t="s">
        <v>343</v>
      </c>
      <c r="AM251" s="184">
        <v>1</v>
      </c>
      <c r="AP251" s="184">
        <v>1</v>
      </c>
      <c r="AQ251" s="184" t="s">
        <v>4047</v>
      </c>
    </row>
    <row r="252" spans="1:43" ht="25" customHeight="1">
      <c r="A252" s="184">
        <v>10251</v>
      </c>
      <c r="B252" s="21">
        <v>1</v>
      </c>
      <c r="C252" s="16" t="s">
        <v>3371</v>
      </c>
      <c r="D252" s="184" t="s">
        <v>3816</v>
      </c>
      <c r="E252" s="261">
        <v>13</v>
      </c>
      <c r="M252" s="28" t="s">
        <v>734</v>
      </c>
      <c r="X252" s="127">
        <v>2</v>
      </c>
      <c r="AD252" s="16" t="s">
        <v>104</v>
      </c>
      <c r="AE252" s="13" t="s">
        <v>172</v>
      </c>
      <c r="AM252" s="184">
        <v>1</v>
      </c>
      <c r="AP252" s="184">
        <v>1</v>
      </c>
      <c r="AQ252" s="184" t="s">
        <v>4425</v>
      </c>
    </row>
    <row r="253" spans="1:43" ht="25" customHeight="1">
      <c r="A253" s="184">
        <v>10252</v>
      </c>
      <c r="B253" s="21">
        <v>1</v>
      </c>
      <c r="C253" s="16" t="s">
        <v>3372</v>
      </c>
      <c r="D253" s="184" t="s">
        <v>3817</v>
      </c>
      <c r="E253" s="261">
        <v>76</v>
      </c>
      <c r="M253" s="28" t="s">
        <v>764</v>
      </c>
      <c r="X253" s="127">
        <v>2</v>
      </c>
      <c r="AD253" s="16" t="s">
        <v>107</v>
      </c>
      <c r="AE253" s="13" t="s">
        <v>344</v>
      </c>
      <c r="AM253" s="184">
        <v>1</v>
      </c>
      <c r="AP253" s="184">
        <v>1</v>
      </c>
      <c r="AQ253" s="184" t="s">
        <v>4048</v>
      </c>
    </row>
    <row r="254" spans="1:43" ht="25" customHeight="1">
      <c r="A254" s="184">
        <v>10253</v>
      </c>
      <c r="B254" s="21">
        <v>1</v>
      </c>
      <c r="C254" s="16" t="s">
        <v>3373</v>
      </c>
      <c r="D254" s="184" t="s">
        <v>3816</v>
      </c>
      <c r="E254" s="261">
        <v>9</v>
      </c>
      <c r="M254" s="28" t="s">
        <v>762</v>
      </c>
      <c r="X254" s="127">
        <v>4</v>
      </c>
      <c r="AD254" s="16" t="s">
        <v>2042</v>
      </c>
      <c r="AE254" s="11" t="s">
        <v>113</v>
      </c>
      <c r="AM254" s="184">
        <v>1</v>
      </c>
      <c r="AP254" s="184">
        <v>1</v>
      </c>
      <c r="AQ254" s="184" t="s">
        <v>4049</v>
      </c>
    </row>
    <row r="255" spans="1:43" ht="25" customHeight="1">
      <c r="A255" s="184">
        <v>10254</v>
      </c>
      <c r="B255" s="21">
        <v>1</v>
      </c>
      <c r="C255" s="16" t="s">
        <v>3374</v>
      </c>
      <c r="D255" s="184" t="s">
        <v>3817</v>
      </c>
      <c r="E255" s="266">
        <v>68</v>
      </c>
      <c r="M255" s="47" t="s">
        <v>1323</v>
      </c>
      <c r="X255" s="127">
        <v>1</v>
      </c>
      <c r="AD255" s="22" t="s">
        <v>3376</v>
      </c>
      <c r="AE255" s="23" t="s">
        <v>2068</v>
      </c>
      <c r="AM255" s="184">
        <v>1</v>
      </c>
      <c r="AP255" s="184">
        <v>1</v>
      </c>
      <c r="AQ255" s="184" t="s">
        <v>4050</v>
      </c>
    </row>
    <row r="256" spans="1:43" ht="25" customHeight="1">
      <c r="A256" s="184">
        <v>10255</v>
      </c>
      <c r="B256" s="21">
        <v>1</v>
      </c>
      <c r="C256" s="22" t="s">
        <v>95</v>
      </c>
      <c r="D256" s="184" t="s">
        <v>3818</v>
      </c>
      <c r="E256" s="267">
        <v>410</v>
      </c>
      <c r="M256" s="49" t="s">
        <v>605</v>
      </c>
      <c r="X256" s="130">
        <v>3</v>
      </c>
      <c r="AD256" s="39" t="s">
        <v>95</v>
      </c>
      <c r="AE256" s="40" t="s">
        <v>1758</v>
      </c>
      <c r="AM256" s="184">
        <v>1</v>
      </c>
      <c r="AP256" s="184">
        <v>1</v>
      </c>
      <c r="AQ256" s="184" t="s">
        <v>4051</v>
      </c>
    </row>
    <row r="257" spans="1:43" ht="25" customHeight="1">
      <c r="A257" s="184">
        <v>10256</v>
      </c>
      <c r="B257" s="21">
        <v>1</v>
      </c>
      <c r="C257" s="39" t="s">
        <v>96</v>
      </c>
      <c r="D257" s="184" t="s">
        <v>3818</v>
      </c>
      <c r="E257" s="267">
        <v>450</v>
      </c>
      <c r="M257" s="49" t="s">
        <v>606</v>
      </c>
      <c r="X257" s="131">
        <v>2</v>
      </c>
      <c r="AD257" s="39" t="s">
        <v>96</v>
      </c>
      <c r="AE257" s="40" t="s">
        <v>4303</v>
      </c>
      <c r="AM257" s="184">
        <v>1</v>
      </c>
      <c r="AP257" s="184">
        <v>1</v>
      </c>
      <c r="AQ257" s="184" t="s">
        <v>4052</v>
      </c>
    </row>
    <row r="258" spans="1:43" ht="25" customHeight="1">
      <c r="A258" s="184">
        <v>10257</v>
      </c>
      <c r="B258" s="21">
        <v>1</v>
      </c>
      <c r="C258" s="39" t="s">
        <v>812</v>
      </c>
      <c r="D258" s="184" t="s">
        <v>3818</v>
      </c>
      <c r="E258" s="268">
        <v>350</v>
      </c>
      <c r="M258" s="49" t="s">
        <v>607</v>
      </c>
      <c r="X258" s="131"/>
      <c r="AD258" s="39" t="s">
        <v>94</v>
      </c>
      <c r="AE258" s="40" t="s">
        <v>1792</v>
      </c>
      <c r="AM258" s="184">
        <v>1</v>
      </c>
      <c r="AP258" s="184">
        <v>1</v>
      </c>
      <c r="AQ258" s="184" t="s">
        <v>4053</v>
      </c>
    </row>
    <row r="259" spans="1:43" ht="25" customHeight="1">
      <c r="A259" s="184">
        <v>10258</v>
      </c>
      <c r="B259" s="21">
        <v>1</v>
      </c>
      <c r="C259" s="39" t="s">
        <v>813</v>
      </c>
      <c r="D259" s="184" t="s">
        <v>3819</v>
      </c>
      <c r="E259" s="267">
        <v>310</v>
      </c>
      <c r="M259" s="49" t="s">
        <v>535</v>
      </c>
      <c r="X259" s="131">
        <v>1</v>
      </c>
      <c r="AD259" s="39" t="s">
        <v>273</v>
      </c>
      <c r="AE259" s="40" t="s">
        <v>1793</v>
      </c>
      <c r="AM259" s="184">
        <v>1</v>
      </c>
      <c r="AP259" s="184">
        <v>1</v>
      </c>
      <c r="AQ259" s="184" t="s">
        <v>4054</v>
      </c>
    </row>
    <row r="260" spans="1:43" ht="25" customHeight="1">
      <c r="A260" s="184">
        <v>10259</v>
      </c>
      <c r="B260" s="21">
        <v>1</v>
      </c>
      <c r="C260" s="39" t="s">
        <v>811</v>
      </c>
      <c r="D260" s="184" t="s">
        <v>3819</v>
      </c>
      <c r="E260" s="267">
        <v>100</v>
      </c>
      <c r="M260" s="49" t="s">
        <v>537</v>
      </c>
      <c r="X260" s="131">
        <v>1</v>
      </c>
      <c r="AD260" s="39" t="s">
        <v>262</v>
      </c>
      <c r="AE260" s="40" t="s">
        <v>300</v>
      </c>
      <c r="AM260" s="184">
        <v>1</v>
      </c>
      <c r="AP260" s="184">
        <v>1</v>
      </c>
      <c r="AQ260" s="184" t="s">
        <v>4055</v>
      </c>
    </row>
    <row r="261" spans="1:43" ht="25" customHeight="1">
      <c r="A261" s="184">
        <v>10260</v>
      </c>
      <c r="B261" s="21">
        <v>1</v>
      </c>
      <c r="C261" s="39" t="s">
        <v>263</v>
      </c>
      <c r="D261" s="184" t="s">
        <v>3820</v>
      </c>
      <c r="E261" s="267">
        <v>400</v>
      </c>
      <c r="M261" s="49" t="s">
        <v>538</v>
      </c>
      <c r="X261" s="131">
        <v>1</v>
      </c>
      <c r="AD261" s="39" t="s">
        <v>263</v>
      </c>
      <c r="AE261" s="40" t="s">
        <v>303</v>
      </c>
      <c r="AM261" s="184">
        <v>1</v>
      </c>
      <c r="AP261" s="184">
        <v>1</v>
      </c>
      <c r="AQ261" s="184" t="s">
        <v>4056</v>
      </c>
    </row>
    <row r="262" spans="1:43" ht="25" customHeight="1">
      <c r="A262" s="184">
        <v>10261</v>
      </c>
      <c r="B262" s="21">
        <v>1</v>
      </c>
      <c r="C262" s="39" t="s">
        <v>810</v>
      </c>
      <c r="D262" s="184" t="s">
        <v>3820</v>
      </c>
      <c r="E262" s="269">
        <v>880</v>
      </c>
      <c r="M262" s="49" t="s">
        <v>541</v>
      </c>
      <c r="X262" s="131">
        <v>1</v>
      </c>
      <c r="AD262" s="39" t="s">
        <v>268</v>
      </c>
      <c r="AE262" s="40" t="s">
        <v>272</v>
      </c>
      <c r="AM262" s="184">
        <v>1</v>
      </c>
      <c r="AP262" s="184">
        <v>1</v>
      </c>
      <c r="AQ262" s="184" t="s">
        <v>4057</v>
      </c>
    </row>
    <row r="263" spans="1:43" ht="25" customHeight="1">
      <c r="A263" s="184">
        <v>10262</v>
      </c>
      <c r="B263" s="21">
        <v>1</v>
      </c>
      <c r="C263" s="39" t="s">
        <v>265</v>
      </c>
      <c r="D263" s="184" t="s">
        <v>3820</v>
      </c>
      <c r="E263" s="261">
        <v>190</v>
      </c>
      <c r="M263" s="49" t="s">
        <v>765</v>
      </c>
      <c r="X263" s="163">
        <v>1</v>
      </c>
      <c r="AD263" s="20" t="s">
        <v>265</v>
      </c>
      <c r="AE263" s="11" t="s">
        <v>337</v>
      </c>
      <c r="AM263" s="184">
        <v>1</v>
      </c>
      <c r="AP263" s="184">
        <v>1</v>
      </c>
      <c r="AQ263" s="184" t="s">
        <v>4058</v>
      </c>
    </row>
    <row r="264" spans="1:43" ht="25" customHeight="1">
      <c r="A264" s="184">
        <v>10263</v>
      </c>
      <c r="B264" s="21">
        <v>1</v>
      </c>
      <c r="C264" s="20" t="s">
        <v>832</v>
      </c>
      <c r="D264" s="184" t="s">
        <v>3820</v>
      </c>
      <c r="E264" s="270">
        <v>680</v>
      </c>
      <c r="M264" s="49" t="s">
        <v>766</v>
      </c>
      <c r="X264" s="162">
        <v>1</v>
      </c>
      <c r="AD264" s="93" t="s">
        <v>779</v>
      </c>
      <c r="AE264" s="11" t="s">
        <v>781</v>
      </c>
      <c r="AM264" s="184">
        <v>1</v>
      </c>
      <c r="AP264" s="184">
        <v>1</v>
      </c>
      <c r="AQ264" s="184" t="s">
        <v>4059</v>
      </c>
    </row>
    <row r="265" spans="1:43" ht="25" customHeight="1">
      <c r="A265" s="184">
        <v>10264</v>
      </c>
      <c r="B265" s="21">
        <v>1</v>
      </c>
      <c r="C265" s="93" t="s">
        <v>906</v>
      </c>
      <c r="D265" s="184" t="s">
        <v>3820</v>
      </c>
      <c r="E265" s="267">
        <v>1400</v>
      </c>
      <c r="M265" s="49" t="s">
        <v>905</v>
      </c>
      <c r="X265" s="162">
        <v>1</v>
      </c>
      <c r="AD265" s="39" t="s">
        <v>2043</v>
      </c>
      <c r="AE265" s="40" t="s">
        <v>1618</v>
      </c>
      <c r="AM265" s="184">
        <v>1</v>
      </c>
      <c r="AP265" s="184">
        <v>1</v>
      </c>
      <c r="AQ265" s="184" t="s">
        <v>4060</v>
      </c>
    </row>
    <row r="266" spans="1:43" ht="25" customHeight="1">
      <c r="A266" s="184">
        <v>10265</v>
      </c>
      <c r="B266" s="21">
        <v>1</v>
      </c>
      <c r="C266" s="39" t="s">
        <v>814</v>
      </c>
      <c r="D266" s="184" t="s">
        <v>3821</v>
      </c>
      <c r="E266" s="267">
        <v>320</v>
      </c>
      <c r="M266" s="49" t="s">
        <v>536</v>
      </c>
      <c r="X266" s="163"/>
      <c r="AD266" s="39" t="s">
        <v>269</v>
      </c>
      <c r="AE266" s="40" t="s">
        <v>1794</v>
      </c>
      <c r="AM266" s="184">
        <v>1</v>
      </c>
      <c r="AP266" s="184">
        <v>1</v>
      </c>
      <c r="AQ266" s="184" t="s">
        <v>4061</v>
      </c>
    </row>
    <row r="267" spans="1:43" ht="25" customHeight="1">
      <c r="A267" s="184">
        <v>10266</v>
      </c>
      <c r="B267" s="21">
        <v>1</v>
      </c>
      <c r="C267" s="39" t="s">
        <v>1757</v>
      </c>
      <c r="D267" s="184" t="s">
        <v>3821</v>
      </c>
      <c r="E267" s="267">
        <v>290</v>
      </c>
      <c r="M267" s="49" t="s">
        <v>539</v>
      </c>
      <c r="X267" s="163">
        <v>1</v>
      </c>
      <c r="AD267" s="39" t="s">
        <v>1757</v>
      </c>
      <c r="AE267" s="40" t="s">
        <v>305</v>
      </c>
      <c r="AM267" s="184">
        <v>1</v>
      </c>
      <c r="AP267" s="184">
        <v>1</v>
      </c>
      <c r="AQ267" s="184" t="s">
        <v>4062</v>
      </c>
    </row>
    <row r="268" spans="1:43" ht="25" customHeight="1">
      <c r="A268" s="184">
        <v>10267</v>
      </c>
      <c r="B268" s="21">
        <v>1</v>
      </c>
      <c r="C268" s="39" t="s">
        <v>264</v>
      </c>
      <c r="D268" s="184" t="s">
        <v>3821</v>
      </c>
      <c r="E268" s="267">
        <v>290</v>
      </c>
      <c r="M268" s="49" t="s">
        <v>540</v>
      </c>
      <c r="X268" s="163">
        <v>1</v>
      </c>
      <c r="AD268" s="39" t="s">
        <v>264</v>
      </c>
      <c r="AE268" s="40" t="s">
        <v>306</v>
      </c>
      <c r="AM268" s="184">
        <v>1</v>
      </c>
      <c r="AP268" s="184">
        <v>1</v>
      </c>
      <c r="AQ268" s="184" t="s">
        <v>4063</v>
      </c>
    </row>
    <row r="269" spans="1:43" ht="25" customHeight="1">
      <c r="A269" s="184">
        <v>10268</v>
      </c>
      <c r="B269" s="21">
        <v>1</v>
      </c>
      <c r="C269" s="39" t="s">
        <v>266</v>
      </c>
      <c r="D269" s="184" t="s">
        <v>3821</v>
      </c>
      <c r="E269" s="261">
        <v>300</v>
      </c>
      <c r="M269" s="49" t="s">
        <v>542</v>
      </c>
      <c r="X269" s="163">
        <v>1</v>
      </c>
      <c r="AD269" s="39" t="s">
        <v>266</v>
      </c>
      <c r="AE269" s="11" t="s">
        <v>1795</v>
      </c>
      <c r="AM269" s="184">
        <v>1</v>
      </c>
      <c r="AP269" s="184">
        <v>1</v>
      </c>
      <c r="AQ269" s="184" t="s">
        <v>4064</v>
      </c>
    </row>
    <row r="270" spans="1:43" ht="25" customHeight="1">
      <c r="A270" s="184">
        <v>10269</v>
      </c>
      <c r="B270" s="21">
        <v>1</v>
      </c>
      <c r="C270" s="20" t="s">
        <v>815</v>
      </c>
      <c r="D270" s="184" t="s">
        <v>3821</v>
      </c>
      <c r="E270" s="267">
        <v>320</v>
      </c>
      <c r="M270" s="49" t="s">
        <v>733</v>
      </c>
      <c r="X270" s="162">
        <v>1</v>
      </c>
      <c r="AD270" s="39" t="s">
        <v>816</v>
      </c>
      <c r="AE270" s="40" t="s">
        <v>326</v>
      </c>
      <c r="AM270" s="184">
        <v>1</v>
      </c>
      <c r="AP270" s="184">
        <v>1</v>
      </c>
      <c r="AQ270" s="184" t="s">
        <v>4065</v>
      </c>
    </row>
    <row r="271" spans="1:43" ht="25" customHeight="1">
      <c r="A271" s="184">
        <v>10270</v>
      </c>
      <c r="B271" s="21">
        <v>1</v>
      </c>
      <c r="C271" s="39" t="s">
        <v>817</v>
      </c>
      <c r="D271" s="184" t="s">
        <v>3822</v>
      </c>
      <c r="E271" s="267">
        <v>600</v>
      </c>
      <c r="M271" s="49" t="s">
        <v>596</v>
      </c>
      <c r="X271" s="163"/>
      <c r="AD271" s="39" t="s">
        <v>267</v>
      </c>
      <c r="AE271" s="40" t="s">
        <v>307</v>
      </c>
      <c r="AM271" s="184">
        <v>1</v>
      </c>
      <c r="AP271" s="184">
        <v>1</v>
      </c>
      <c r="AQ271" s="184" t="s">
        <v>4066</v>
      </c>
    </row>
    <row r="272" spans="1:43" ht="25" customHeight="1">
      <c r="A272" s="184">
        <v>10271</v>
      </c>
      <c r="B272" s="21">
        <v>1</v>
      </c>
      <c r="C272" s="39" t="s">
        <v>818</v>
      </c>
      <c r="D272" s="184" t="s">
        <v>3822</v>
      </c>
      <c r="E272" s="267">
        <v>120</v>
      </c>
      <c r="M272" s="49" t="s">
        <v>597</v>
      </c>
      <c r="X272" s="163"/>
      <c r="AD272" s="39" t="s">
        <v>819</v>
      </c>
      <c r="AE272" s="40" t="s">
        <v>270</v>
      </c>
      <c r="AM272" s="184">
        <v>1</v>
      </c>
      <c r="AP272" s="184">
        <v>1</v>
      </c>
      <c r="AQ272" s="184" t="s">
        <v>4067</v>
      </c>
    </row>
    <row r="273" spans="1:43" ht="25" customHeight="1">
      <c r="A273" s="184">
        <v>10272</v>
      </c>
      <c r="B273" s="21">
        <v>1</v>
      </c>
      <c r="C273" s="39" t="s">
        <v>821</v>
      </c>
      <c r="D273" s="184" t="s">
        <v>3822</v>
      </c>
      <c r="E273" s="267">
        <v>290</v>
      </c>
      <c r="M273" s="49" t="s">
        <v>598</v>
      </c>
      <c r="X273" s="163"/>
      <c r="AD273" s="39" t="s">
        <v>820</v>
      </c>
      <c r="AE273" s="40" t="s">
        <v>271</v>
      </c>
      <c r="AM273" s="184">
        <v>1</v>
      </c>
      <c r="AP273" s="184">
        <v>1</v>
      </c>
      <c r="AQ273" s="184" t="s">
        <v>4068</v>
      </c>
    </row>
    <row r="274" spans="1:43" ht="25" customHeight="1">
      <c r="A274" s="184">
        <v>10273</v>
      </c>
      <c r="B274" s="21">
        <v>1</v>
      </c>
      <c r="C274" s="39" t="s">
        <v>822</v>
      </c>
      <c r="D274" s="184" t="s">
        <v>3822</v>
      </c>
      <c r="E274" s="267">
        <v>120</v>
      </c>
      <c r="M274" s="49" t="s">
        <v>599</v>
      </c>
      <c r="X274" s="163"/>
      <c r="AD274" s="39" t="s">
        <v>2044</v>
      </c>
      <c r="AE274" s="40" t="s">
        <v>334</v>
      </c>
      <c r="AM274" s="184">
        <v>1</v>
      </c>
      <c r="AP274" s="184">
        <v>1</v>
      </c>
      <c r="AQ274" s="184" t="s">
        <v>4426</v>
      </c>
    </row>
    <row r="275" spans="1:43" ht="25" customHeight="1">
      <c r="A275" s="184">
        <v>10274</v>
      </c>
      <c r="B275" s="21">
        <v>1</v>
      </c>
      <c r="C275" s="39" t="s">
        <v>1036</v>
      </c>
      <c r="D275" s="184" t="s">
        <v>3822</v>
      </c>
      <c r="E275" s="266">
        <v>190</v>
      </c>
      <c r="M275" s="52" t="s">
        <v>1035</v>
      </c>
      <c r="X275" s="163"/>
      <c r="AD275" s="39" t="s">
        <v>1622</v>
      </c>
      <c r="AE275" s="11" t="s">
        <v>1688</v>
      </c>
      <c r="AM275" s="184">
        <v>1</v>
      </c>
      <c r="AP275" s="184">
        <v>1</v>
      </c>
      <c r="AQ275" s="184" t="s">
        <v>4069</v>
      </c>
    </row>
    <row r="276" spans="1:43" ht="25" customHeight="1">
      <c r="A276" s="184">
        <v>10275</v>
      </c>
      <c r="B276" s="21">
        <v>0</v>
      </c>
      <c r="C276" s="39" t="s">
        <v>1702</v>
      </c>
      <c r="D276" s="184" t="s">
        <v>3823</v>
      </c>
      <c r="E276" s="265"/>
      <c r="M276" s="51" t="s">
        <v>740</v>
      </c>
      <c r="X276" s="163"/>
      <c r="AD276" s="39" t="s">
        <v>1634</v>
      </c>
      <c r="AE276" s="11" t="s">
        <v>1796</v>
      </c>
      <c r="AM276" s="184">
        <v>1</v>
      </c>
      <c r="AP276" s="184">
        <v>1</v>
      </c>
      <c r="AQ276" s="184" t="s">
        <v>4070</v>
      </c>
    </row>
    <row r="277" spans="1:43" ht="25" customHeight="1">
      <c r="A277" s="184">
        <v>10276</v>
      </c>
      <c r="B277" s="21">
        <v>0</v>
      </c>
      <c r="C277" s="39" t="s">
        <v>1703</v>
      </c>
      <c r="D277" s="184" t="s">
        <v>3823</v>
      </c>
      <c r="E277" s="267"/>
      <c r="M277" s="51" t="s">
        <v>741</v>
      </c>
      <c r="X277" s="129"/>
      <c r="AD277" s="69" t="s">
        <v>841</v>
      </c>
      <c r="AE277" s="11" t="s">
        <v>1797</v>
      </c>
      <c r="AM277" s="184">
        <v>1</v>
      </c>
      <c r="AP277" s="184">
        <v>1</v>
      </c>
      <c r="AQ277" s="184" t="s">
        <v>4071</v>
      </c>
    </row>
    <row r="278" spans="1:43" ht="25" customHeight="1">
      <c r="A278" s="184">
        <v>10277</v>
      </c>
      <c r="B278" s="21">
        <v>0</v>
      </c>
      <c r="C278" s="69" t="s">
        <v>2092</v>
      </c>
      <c r="D278" s="184" t="s">
        <v>3823</v>
      </c>
      <c r="E278" s="267"/>
      <c r="M278" s="55" t="s">
        <v>754</v>
      </c>
      <c r="X278" s="163"/>
      <c r="AD278" s="39" t="s">
        <v>842</v>
      </c>
      <c r="AE278" s="11" t="s">
        <v>1798</v>
      </c>
      <c r="AM278" s="184">
        <v>1</v>
      </c>
      <c r="AP278" s="184">
        <v>1</v>
      </c>
      <c r="AQ278" s="184" t="s">
        <v>4072</v>
      </c>
    </row>
    <row r="279" spans="1:43" ht="25" customHeight="1">
      <c r="A279" s="184">
        <v>10278</v>
      </c>
      <c r="B279" s="21">
        <v>0</v>
      </c>
      <c r="C279" s="39" t="s">
        <v>2093</v>
      </c>
      <c r="D279" s="184" t="s">
        <v>3823</v>
      </c>
      <c r="E279" s="267"/>
      <c r="M279" s="55" t="s">
        <v>755</v>
      </c>
      <c r="X279" s="163"/>
      <c r="AD279" s="39" t="s">
        <v>2094</v>
      </c>
      <c r="AE279" s="40" t="s">
        <v>2091</v>
      </c>
      <c r="AM279" s="184">
        <v>1</v>
      </c>
      <c r="AP279" s="184">
        <v>1</v>
      </c>
      <c r="AQ279" s="184" t="s">
        <v>4073</v>
      </c>
    </row>
    <row r="280" spans="1:43" ht="25" customHeight="1">
      <c r="A280" s="184">
        <v>10279</v>
      </c>
      <c r="B280" s="21">
        <v>0</v>
      </c>
      <c r="C280" s="39" t="s">
        <v>823</v>
      </c>
      <c r="D280" s="184" t="s">
        <v>3823</v>
      </c>
      <c r="E280" s="267">
        <v>900</v>
      </c>
      <c r="M280" s="55" t="s">
        <v>456</v>
      </c>
      <c r="X280" s="163"/>
      <c r="AD280" s="39" t="s">
        <v>92</v>
      </c>
      <c r="AE280" s="40" t="s">
        <v>178</v>
      </c>
      <c r="AM280" s="184">
        <v>1</v>
      </c>
      <c r="AP280" s="184">
        <v>1</v>
      </c>
      <c r="AQ280" s="184" t="s">
        <v>4074</v>
      </c>
    </row>
    <row r="281" spans="1:43" ht="25" customHeight="1">
      <c r="A281" s="184">
        <v>10280</v>
      </c>
      <c r="B281" s="21">
        <v>0</v>
      </c>
      <c r="C281" s="39" t="s">
        <v>824</v>
      </c>
      <c r="D281" s="184" t="s">
        <v>3823</v>
      </c>
      <c r="E281" s="267">
        <v>1600</v>
      </c>
      <c r="M281" s="55" t="s">
        <v>457</v>
      </c>
      <c r="X281" s="163"/>
      <c r="AD281" s="39" t="s">
        <v>93</v>
      </c>
      <c r="AE281" s="11" t="s">
        <v>179</v>
      </c>
      <c r="AM281" s="184">
        <v>1</v>
      </c>
      <c r="AP281" s="184">
        <v>1</v>
      </c>
      <c r="AQ281" s="184" t="s">
        <v>4075</v>
      </c>
    </row>
    <row r="282" spans="1:43" ht="25" customHeight="1">
      <c r="A282" s="184">
        <v>10281</v>
      </c>
      <c r="B282" s="21">
        <v>0</v>
      </c>
      <c r="C282" s="39" t="s">
        <v>1695</v>
      </c>
      <c r="D282" s="184" t="s">
        <v>3823</v>
      </c>
      <c r="E282" s="267"/>
      <c r="M282" s="55" t="s">
        <v>745</v>
      </c>
      <c r="X282" s="163"/>
      <c r="AD282" s="39" t="s">
        <v>833</v>
      </c>
      <c r="AE282" s="11" t="s">
        <v>1799</v>
      </c>
      <c r="AM282" s="184">
        <v>1</v>
      </c>
      <c r="AP282" s="184">
        <v>1</v>
      </c>
      <c r="AQ282" s="184" t="s">
        <v>4076</v>
      </c>
    </row>
    <row r="283" spans="1:43" ht="25" customHeight="1">
      <c r="A283" s="184">
        <v>10282</v>
      </c>
      <c r="B283" s="21">
        <v>0</v>
      </c>
      <c r="C283" s="39" t="s">
        <v>1717</v>
      </c>
      <c r="D283" s="184" t="s">
        <v>3823</v>
      </c>
      <c r="E283" s="267"/>
      <c r="M283" s="55" t="s">
        <v>746</v>
      </c>
      <c r="X283" s="163"/>
      <c r="AD283" s="39" t="s">
        <v>834</v>
      </c>
      <c r="AE283" s="11" t="s">
        <v>1800</v>
      </c>
      <c r="AM283" s="184">
        <v>1</v>
      </c>
      <c r="AP283" s="184">
        <v>1</v>
      </c>
      <c r="AQ283" s="184" t="s">
        <v>4077</v>
      </c>
    </row>
    <row r="284" spans="1:43" ht="25" customHeight="1">
      <c r="A284" s="184">
        <v>10283</v>
      </c>
      <c r="B284" s="21">
        <v>0</v>
      </c>
      <c r="C284" s="39" t="s">
        <v>757</v>
      </c>
      <c r="D284" s="184" t="s">
        <v>3823</v>
      </c>
      <c r="E284" s="267"/>
      <c r="M284" s="55" t="s">
        <v>747</v>
      </c>
      <c r="X284" s="163"/>
      <c r="AD284" s="39" t="s">
        <v>835</v>
      </c>
      <c r="AE284" s="11" t="s">
        <v>1801</v>
      </c>
      <c r="AM284" s="184">
        <v>1</v>
      </c>
      <c r="AP284" s="184">
        <v>1</v>
      </c>
      <c r="AQ284" s="184" t="s">
        <v>4078</v>
      </c>
    </row>
    <row r="285" spans="1:43" ht="25" customHeight="1">
      <c r="A285" s="184">
        <v>10284</v>
      </c>
      <c r="B285" s="21">
        <v>0</v>
      </c>
      <c r="C285" s="39" t="s">
        <v>1718</v>
      </c>
      <c r="D285" s="184" t="s">
        <v>3823</v>
      </c>
      <c r="E285" s="267"/>
      <c r="M285" s="55" t="s">
        <v>756</v>
      </c>
      <c r="X285" s="163"/>
      <c r="AD285" s="39" t="s">
        <v>837</v>
      </c>
      <c r="AE285" s="11" t="s">
        <v>1802</v>
      </c>
      <c r="AM285" s="184">
        <v>1</v>
      </c>
      <c r="AP285" s="184">
        <v>1</v>
      </c>
      <c r="AQ285" s="184" t="s">
        <v>4079</v>
      </c>
    </row>
    <row r="286" spans="1:43" ht="25" customHeight="1">
      <c r="A286" s="184">
        <v>10285</v>
      </c>
      <c r="B286" s="21">
        <v>0</v>
      </c>
      <c r="C286" s="39" t="s">
        <v>1719</v>
      </c>
      <c r="D286" s="184" t="s">
        <v>3823</v>
      </c>
      <c r="E286" s="267"/>
      <c r="M286" s="55" t="s">
        <v>2078</v>
      </c>
      <c r="X286" s="163"/>
      <c r="AD286" s="39" t="s">
        <v>836</v>
      </c>
      <c r="AE286" s="11" t="s">
        <v>1803</v>
      </c>
      <c r="AM286" s="184">
        <v>1</v>
      </c>
      <c r="AP286" s="184">
        <v>1</v>
      </c>
      <c r="AQ286" s="184" t="s">
        <v>4080</v>
      </c>
    </row>
    <row r="287" spans="1:43" ht="25" customHeight="1">
      <c r="A287" s="184">
        <v>10286</v>
      </c>
      <c r="B287" s="21">
        <v>0</v>
      </c>
      <c r="C287" s="39" t="s">
        <v>1721</v>
      </c>
      <c r="D287" s="184" t="s">
        <v>3823</v>
      </c>
      <c r="E287" s="267">
        <v>90</v>
      </c>
      <c r="M287" s="55" t="s">
        <v>748</v>
      </c>
      <c r="X287" s="163"/>
      <c r="AD287" s="39" t="s">
        <v>742</v>
      </c>
      <c r="AE287" s="11" t="s">
        <v>1804</v>
      </c>
      <c r="AM287" s="184">
        <v>1</v>
      </c>
      <c r="AP287" s="184">
        <v>1</v>
      </c>
      <c r="AQ287" s="184" t="s">
        <v>4081</v>
      </c>
    </row>
    <row r="288" spans="1:43" ht="25" customHeight="1">
      <c r="A288" s="184">
        <v>10287</v>
      </c>
      <c r="B288" s="21">
        <v>0</v>
      </c>
      <c r="C288" s="39" t="s">
        <v>2090</v>
      </c>
      <c r="D288" s="184" t="s">
        <v>3823</v>
      </c>
      <c r="E288" s="267"/>
      <c r="M288" s="55" t="s">
        <v>750</v>
      </c>
      <c r="X288" s="163"/>
      <c r="AD288" s="39" t="s">
        <v>743</v>
      </c>
      <c r="AE288" s="11" t="s">
        <v>1805</v>
      </c>
      <c r="AM288" s="184">
        <v>1</v>
      </c>
      <c r="AP288" s="184">
        <v>1</v>
      </c>
      <c r="AQ288" s="184" t="s">
        <v>4082</v>
      </c>
    </row>
    <row r="289" spans="1:43" ht="25" customHeight="1">
      <c r="A289" s="184">
        <v>10288</v>
      </c>
      <c r="B289" s="21">
        <v>0</v>
      </c>
      <c r="C289" s="39" t="s">
        <v>1722</v>
      </c>
      <c r="D289" s="184" t="s">
        <v>3823</v>
      </c>
      <c r="E289" s="267"/>
      <c r="M289" s="55" t="s">
        <v>752</v>
      </c>
      <c r="X289" s="163"/>
      <c r="AD289" s="39" t="s">
        <v>843</v>
      </c>
      <c r="AE289" s="11" t="s">
        <v>1804</v>
      </c>
      <c r="AM289" s="184">
        <v>1</v>
      </c>
      <c r="AP289" s="184">
        <v>1</v>
      </c>
      <c r="AQ289" s="184" t="s">
        <v>4083</v>
      </c>
    </row>
    <row r="290" spans="1:43" ht="25" customHeight="1">
      <c r="A290" s="184">
        <v>10289</v>
      </c>
      <c r="B290" s="21">
        <v>0</v>
      </c>
      <c r="C290" s="39" t="s">
        <v>1722</v>
      </c>
      <c r="D290" s="184" t="s">
        <v>3823</v>
      </c>
      <c r="E290" s="267"/>
      <c r="M290" s="55" t="s">
        <v>753</v>
      </c>
      <c r="X290" s="163"/>
      <c r="AD290" s="39" t="s">
        <v>844</v>
      </c>
      <c r="AE290" s="11" t="s">
        <v>1805</v>
      </c>
      <c r="AM290" s="184">
        <v>1</v>
      </c>
      <c r="AP290" s="184">
        <v>1</v>
      </c>
      <c r="AQ290" s="184" t="s">
        <v>4084</v>
      </c>
    </row>
    <row r="291" spans="1:43" ht="25" customHeight="1">
      <c r="A291" s="184">
        <v>10290</v>
      </c>
      <c r="B291" s="21">
        <v>0</v>
      </c>
      <c r="C291" s="39" t="s">
        <v>1694</v>
      </c>
      <c r="D291" s="184" t="s">
        <v>3823</v>
      </c>
      <c r="E291" s="267"/>
      <c r="M291" s="55" t="s">
        <v>1689</v>
      </c>
      <c r="X291" s="163"/>
      <c r="AD291" s="39" t="s">
        <v>1693</v>
      </c>
      <c r="AE291" s="11" t="s">
        <v>1806</v>
      </c>
      <c r="AM291" s="184">
        <v>1</v>
      </c>
      <c r="AP291" s="184">
        <v>1</v>
      </c>
      <c r="AQ291" s="184" t="s">
        <v>4085</v>
      </c>
    </row>
    <row r="292" spans="1:43" ht="25" customHeight="1">
      <c r="A292" s="184">
        <v>10291</v>
      </c>
      <c r="B292" s="21">
        <v>0</v>
      </c>
      <c r="C292" s="39" t="s">
        <v>1698</v>
      </c>
      <c r="D292" s="184" t="s">
        <v>3823</v>
      </c>
      <c r="E292" s="267"/>
      <c r="M292" s="55" t="s">
        <v>1697</v>
      </c>
      <c r="X292" s="163"/>
      <c r="AD292" s="39" t="s">
        <v>1700</v>
      </c>
      <c r="AE292" s="11" t="s">
        <v>1807</v>
      </c>
      <c r="AM292" s="184">
        <v>1</v>
      </c>
      <c r="AP292" s="184">
        <v>1</v>
      </c>
      <c r="AQ292" s="184" t="s">
        <v>4086</v>
      </c>
    </row>
    <row r="293" spans="1:43" ht="25" customHeight="1">
      <c r="A293" s="184">
        <v>10292</v>
      </c>
      <c r="B293" s="21">
        <v>0</v>
      </c>
      <c r="C293" s="39" t="s">
        <v>2096</v>
      </c>
      <c r="D293" s="184" t="s">
        <v>3823</v>
      </c>
      <c r="E293" s="267"/>
      <c r="M293" s="55" t="s">
        <v>2087</v>
      </c>
      <c r="X293" s="163"/>
      <c r="AD293" s="39" t="s">
        <v>2095</v>
      </c>
      <c r="AE293" s="40" t="s">
        <v>2099</v>
      </c>
      <c r="AM293" s="184">
        <v>1</v>
      </c>
      <c r="AP293" s="184">
        <v>1</v>
      </c>
      <c r="AQ293" s="184" t="s">
        <v>4087</v>
      </c>
    </row>
    <row r="294" spans="1:43" ht="25" customHeight="1">
      <c r="A294" s="184">
        <v>10293</v>
      </c>
      <c r="B294" s="21">
        <v>1</v>
      </c>
      <c r="C294" s="39" t="s">
        <v>1632</v>
      </c>
      <c r="D294" s="184" t="s">
        <v>3824</v>
      </c>
      <c r="E294" s="267">
        <v>600</v>
      </c>
      <c r="M294" s="55" t="s">
        <v>454</v>
      </c>
      <c r="X294" s="163"/>
      <c r="AD294" s="39" t="s">
        <v>1723</v>
      </c>
      <c r="AE294" s="40" t="s">
        <v>177</v>
      </c>
      <c r="AM294" s="184">
        <v>1</v>
      </c>
      <c r="AP294" s="184">
        <v>1</v>
      </c>
      <c r="AQ294" s="184" t="s">
        <v>4088</v>
      </c>
    </row>
    <row r="295" spans="1:43" ht="25" customHeight="1">
      <c r="A295" s="184">
        <v>10294</v>
      </c>
      <c r="B295" s="21">
        <v>1</v>
      </c>
      <c r="C295" s="39" t="s">
        <v>1724</v>
      </c>
      <c r="D295" s="184" t="s">
        <v>3824</v>
      </c>
      <c r="E295" s="267">
        <v>800</v>
      </c>
      <c r="M295" s="55" t="s">
        <v>455</v>
      </c>
      <c r="X295" s="163"/>
      <c r="AD295" s="39" t="s">
        <v>1624</v>
      </c>
      <c r="AE295" s="40" t="s">
        <v>1581</v>
      </c>
      <c r="AM295" s="184">
        <v>1</v>
      </c>
      <c r="AP295" s="184">
        <v>1</v>
      </c>
      <c r="AQ295" s="184" t="s">
        <v>4089</v>
      </c>
    </row>
    <row r="296" spans="1:43" ht="25" customHeight="1">
      <c r="A296" s="184">
        <v>10295</v>
      </c>
      <c r="B296" s="21">
        <v>1</v>
      </c>
      <c r="C296" s="39" t="s">
        <v>1623</v>
      </c>
      <c r="D296" s="184" t="s">
        <v>3824</v>
      </c>
      <c r="E296" s="267">
        <v>1200</v>
      </c>
      <c r="M296" s="55" t="s">
        <v>908</v>
      </c>
      <c r="X296" s="163"/>
      <c r="AD296" s="39" t="s">
        <v>2100</v>
      </c>
      <c r="AE296" s="40" t="s">
        <v>1582</v>
      </c>
      <c r="AM296" s="184">
        <v>1</v>
      </c>
      <c r="AP296" s="184">
        <v>1</v>
      </c>
      <c r="AQ296" s="184" t="s">
        <v>3899</v>
      </c>
    </row>
    <row r="297" spans="1:43" ht="25" customHeight="1">
      <c r="A297" s="184">
        <v>10296</v>
      </c>
      <c r="B297" s="21">
        <v>1</v>
      </c>
      <c r="C297" s="39" t="s">
        <v>1628</v>
      </c>
      <c r="D297" s="184" t="s">
        <v>3824</v>
      </c>
      <c r="E297" s="267">
        <v>160</v>
      </c>
      <c r="M297" s="55" t="s">
        <v>909</v>
      </c>
      <c r="X297" s="163"/>
      <c r="AD297" s="39" t="s">
        <v>1630</v>
      </c>
      <c r="AE297" s="40" t="s">
        <v>1808</v>
      </c>
      <c r="AM297" s="184">
        <v>1</v>
      </c>
      <c r="AP297" s="184">
        <v>1</v>
      </c>
      <c r="AQ297" s="184" t="s">
        <v>3899</v>
      </c>
    </row>
    <row r="298" spans="1:43" ht="25" customHeight="1">
      <c r="A298" s="184">
        <v>10297</v>
      </c>
      <c r="B298" s="21">
        <v>1</v>
      </c>
      <c r="C298" s="39" t="s">
        <v>2120</v>
      </c>
      <c r="D298" s="184" t="s">
        <v>3824</v>
      </c>
      <c r="E298" s="267">
        <v>600</v>
      </c>
      <c r="M298" s="55" t="s">
        <v>2114</v>
      </c>
      <c r="X298" s="163"/>
      <c r="AD298" s="39" t="s">
        <v>2124</v>
      </c>
      <c r="AE298" s="40" t="s">
        <v>2136</v>
      </c>
      <c r="AM298" s="184">
        <v>1</v>
      </c>
      <c r="AP298" s="184">
        <v>1</v>
      </c>
      <c r="AQ298" s="184" t="s">
        <v>3899</v>
      </c>
    </row>
    <row r="299" spans="1:43" ht="25" customHeight="1">
      <c r="A299" s="184">
        <v>10298</v>
      </c>
      <c r="B299" s="21">
        <v>1</v>
      </c>
      <c r="C299" s="39" t="s">
        <v>2119</v>
      </c>
      <c r="D299" s="184" t="s">
        <v>3824</v>
      </c>
      <c r="E299" s="267">
        <v>800</v>
      </c>
      <c r="M299" s="55" t="s">
        <v>2115</v>
      </c>
      <c r="X299" s="163"/>
      <c r="AD299" s="39" t="s">
        <v>2125</v>
      </c>
      <c r="AE299" s="40" t="s">
        <v>2135</v>
      </c>
      <c r="AM299" s="184">
        <v>1</v>
      </c>
      <c r="AP299" s="184">
        <v>1</v>
      </c>
      <c r="AQ299" s="184" t="s">
        <v>3899</v>
      </c>
    </row>
    <row r="300" spans="1:43" ht="25" customHeight="1">
      <c r="A300" s="184">
        <v>10299</v>
      </c>
      <c r="B300" s="21">
        <v>1</v>
      </c>
      <c r="C300" s="39" t="s">
        <v>2121</v>
      </c>
      <c r="D300" s="184" t="s">
        <v>3824</v>
      </c>
      <c r="E300" s="267">
        <v>1200</v>
      </c>
      <c r="M300" s="55" t="s">
        <v>2116</v>
      </c>
      <c r="X300" s="163"/>
      <c r="AD300" s="39" t="s">
        <v>2126</v>
      </c>
      <c r="AE300" s="40" t="s">
        <v>2134</v>
      </c>
      <c r="AM300" s="184">
        <v>1</v>
      </c>
      <c r="AP300" s="184">
        <v>1</v>
      </c>
      <c r="AQ300" s="184" t="s">
        <v>3899</v>
      </c>
    </row>
    <row r="301" spans="1:43" ht="25" customHeight="1">
      <c r="A301" s="184">
        <v>10300</v>
      </c>
      <c r="B301" s="21">
        <v>1</v>
      </c>
      <c r="C301" s="39" t="s">
        <v>2122</v>
      </c>
      <c r="D301" s="184" t="s">
        <v>3824</v>
      </c>
      <c r="E301" s="267">
        <v>150</v>
      </c>
      <c r="M301" s="55" t="s">
        <v>2117</v>
      </c>
      <c r="X301" s="163"/>
      <c r="AD301" s="22" t="s">
        <v>2123</v>
      </c>
      <c r="AE301" s="40" t="s">
        <v>2140</v>
      </c>
      <c r="AM301" s="184">
        <v>1</v>
      </c>
      <c r="AP301" s="184">
        <v>1</v>
      </c>
      <c r="AQ301" s="184" t="s">
        <v>3899</v>
      </c>
    </row>
    <row r="302" spans="1:43" ht="25" customHeight="1">
      <c r="A302" s="184">
        <v>10301</v>
      </c>
      <c r="B302" s="21">
        <v>1</v>
      </c>
      <c r="C302" s="22" t="s">
        <v>3490</v>
      </c>
      <c r="D302" s="184" t="s">
        <v>3825</v>
      </c>
      <c r="E302" s="261">
        <v>45</v>
      </c>
      <c r="M302" s="29" t="s">
        <v>751</v>
      </c>
      <c r="X302" s="163"/>
      <c r="AD302" s="16" t="s">
        <v>2101</v>
      </c>
      <c r="AE302" s="11" t="s">
        <v>2085</v>
      </c>
      <c r="AM302" s="184">
        <v>1</v>
      </c>
      <c r="AP302" s="184">
        <v>1</v>
      </c>
      <c r="AQ302" s="184" t="s">
        <v>4090</v>
      </c>
    </row>
    <row r="303" spans="1:43" ht="25" customHeight="1">
      <c r="A303" s="184">
        <v>10302</v>
      </c>
      <c r="B303" s="21">
        <v>1</v>
      </c>
      <c r="C303" s="16" t="s">
        <v>62</v>
      </c>
      <c r="D303" s="184" t="s">
        <v>3826</v>
      </c>
      <c r="E303" s="261">
        <v>3</v>
      </c>
      <c r="M303" s="29" t="s">
        <v>500</v>
      </c>
      <c r="X303" s="127">
        <v>12</v>
      </c>
      <c r="AD303" s="16" t="s">
        <v>1293</v>
      </c>
      <c r="AE303" s="11" t="s">
        <v>4304</v>
      </c>
      <c r="AM303" s="184">
        <v>1</v>
      </c>
      <c r="AP303" s="184">
        <v>1</v>
      </c>
      <c r="AQ303" s="184" t="s">
        <v>4091</v>
      </c>
    </row>
    <row r="304" spans="1:43" ht="25" customHeight="1">
      <c r="A304" s="184">
        <v>10303</v>
      </c>
      <c r="B304" s="21">
        <v>1</v>
      </c>
      <c r="C304" s="16" t="s">
        <v>63</v>
      </c>
      <c r="D304" s="184" t="s">
        <v>3826</v>
      </c>
      <c r="E304" s="261">
        <v>8</v>
      </c>
      <c r="M304" s="29" t="s">
        <v>502</v>
      </c>
      <c r="X304" s="127">
        <v>7</v>
      </c>
      <c r="AD304" s="16" t="s">
        <v>1294</v>
      </c>
      <c r="AE304" s="11" t="s">
        <v>4305</v>
      </c>
      <c r="AM304" s="184">
        <v>1</v>
      </c>
      <c r="AP304" s="184">
        <v>1</v>
      </c>
      <c r="AQ304" s="184" t="s">
        <v>4092</v>
      </c>
    </row>
    <row r="305" spans="1:43" ht="25" customHeight="1">
      <c r="A305" s="184">
        <v>10304</v>
      </c>
      <c r="B305" s="21">
        <v>1</v>
      </c>
      <c r="C305" s="16" t="s">
        <v>64</v>
      </c>
      <c r="D305" s="184" t="s">
        <v>3826</v>
      </c>
      <c r="E305" s="261">
        <v>5</v>
      </c>
      <c r="M305" s="29" t="s">
        <v>503</v>
      </c>
      <c r="X305" s="127">
        <v>4</v>
      </c>
      <c r="AD305" s="16" t="s">
        <v>1295</v>
      </c>
      <c r="AE305" s="11" t="s">
        <v>4306</v>
      </c>
      <c r="AM305" s="184">
        <v>1</v>
      </c>
      <c r="AP305" s="184">
        <v>1</v>
      </c>
      <c r="AQ305" s="184" t="s">
        <v>4093</v>
      </c>
    </row>
    <row r="306" spans="1:43" ht="25" customHeight="1">
      <c r="A306" s="184">
        <v>10305</v>
      </c>
      <c r="B306" s="21">
        <v>1</v>
      </c>
      <c r="C306" s="16" t="s">
        <v>3059</v>
      </c>
      <c r="D306" s="184" t="s">
        <v>3826</v>
      </c>
      <c r="E306" s="261">
        <v>6</v>
      </c>
      <c r="M306" s="29" t="s">
        <v>504</v>
      </c>
      <c r="X306" s="127">
        <v>13</v>
      </c>
      <c r="AD306" s="16" t="s">
        <v>1296</v>
      </c>
      <c r="AE306" s="11" t="s">
        <v>4307</v>
      </c>
      <c r="AM306" s="184">
        <v>1</v>
      </c>
      <c r="AP306" s="184">
        <v>1</v>
      </c>
      <c r="AQ306" s="184" t="s">
        <v>4094</v>
      </c>
    </row>
    <row r="307" spans="1:43" ht="25" customHeight="1">
      <c r="A307" s="184">
        <v>10306</v>
      </c>
      <c r="B307" s="21">
        <v>1</v>
      </c>
      <c r="C307" s="16" t="s">
        <v>65</v>
      </c>
      <c r="D307" s="184" t="s">
        <v>3826</v>
      </c>
      <c r="E307" s="261">
        <v>4</v>
      </c>
      <c r="M307" s="29" t="s">
        <v>505</v>
      </c>
      <c r="X307" s="127">
        <v>10</v>
      </c>
      <c r="AD307" s="16" t="s">
        <v>1297</v>
      </c>
      <c r="AE307" s="11" t="s">
        <v>193</v>
      </c>
      <c r="AM307" s="184">
        <v>1</v>
      </c>
      <c r="AP307" s="184">
        <v>1</v>
      </c>
      <c r="AQ307" s="184" t="s">
        <v>4095</v>
      </c>
    </row>
    <row r="308" spans="1:43" ht="25" customHeight="1">
      <c r="A308" s="184">
        <v>10307</v>
      </c>
      <c r="B308" s="21">
        <v>1</v>
      </c>
      <c r="C308" s="16" t="s">
        <v>66</v>
      </c>
      <c r="D308" s="184" t="s">
        <v>3826</v>
      </c>
      <c r="E308" s="261">
        <v>25</v>
      </c>
      <c r="M308" s="29" t="s">
        <v>506</v>
      </c>
      <c r="X308" s="127">
        <v>13</v>
      </c>
      <c r="AD308" s="16" t="s">
        <v>1298</v>
      </c>
      <c r="AE308" s="11" t="s">
        <v>4308</v>
      </c>
      <c r="AM308" s="184">
        <v>1</v>
      </c>
      <c r="AP308" s="184">
        <v>1</v>
      </c>
      <c r="AQ308" s="184" t="s">
        <v>4096</v>
      </c>
    </row>
    <row r="309" spans="1:43" ht="25" customHeight="1">
      <c r="A309" s="184">
        <v>10308</v>
      </c>
      <c r="B309" s="21">
        <v>1</v>
      </c>
      <c r="C309" s="16" t="s">
        <v>68</v>
      </c>
      <c r="D309" s="184" t="s">
        <v>3826</v>
      </c>
      <c r="E309" s="261">
        <v>5</v>
      </c>
      <c r="M309" s="29" t="s">
        <v>507</v>
      </c>
      <c r="X309" s="127">
        <v>7</v>
      </c>
      <c r="AD309" s="16" t="s">
        <v>1299</v>
      </c>
      <c r="AE309" s="11" t="s">
        <v>4309</v>
      </c>
      <c r="AM309" s="184">
        <v>1</v>
      </c>
      <c r="AP309" s="184">
        <v>1</v>
      </c>
      <c r="AQ309" s="184" t="s">
        <v>4097</v>
      </c>
    </row>
    <row r="310" spans="1:43" ht="25" customHeight="1">
      <c r="A310" s="184">
        <v>10309</v>
      </c>
      <c r="B310" s="21">
        <v>1</v>
      </c>
      <c r="C310" s="16" t="s">
        <v>69</v>
      </c>
      <c r="D310" s="184" t="s">
        <v>3826</v>
      </c>
      <c r="E310" s="261">
        <v>5</v>
      </c>
      <c r="M310" s="10" t="s">
        <v>508</v>
      </c>
      <c r="X310" s="127">
        <v>8</v>
      </c>
      <c r="AD310" s="16" t="s">
        <v>1300</v>
      </c>
      <c r="AE310" s="11" t="s">
        <v>4310</v>
      </c>
      <c r="AM310" s="184">
        <v>1</v>
      </c>
      <c r="AP310" s="184">
        <v>1</v>
      </c>
      <c r="AQ310" s="184" t="s">
        <v>4098</v>
      </c>
    </row>
    <row r="311" spans="1:43" ht="25" customHeight="1">
      <c r="A311" s="184">
        <v>10310</v>
      </c>
      <c r="B311" s="21">
        <v>1</v>
      </c>
      <c r="C311" s="16" t="s">
        <v>70</v>
      </c>
      <c r="D311" s="184" t="s">
        <v>3826</v>
      </c>
      <c r="E311" s="261">
        <v>3</v>
      </c>
      <c r="M311" s="29" t="s">
        <v>509</v>
      </c>
      <c r="X311" s="127">
        <v>11</v>
      </c>
      <c r="AD311" s="16" t="s">
        <v>1301</v>
      </c>
      <c r="AE311" s="11" t="s">
        <v>4311</v>
      </c>
      <c r="AM311" s="184">
        <v>1</v>
      </c>
      <c r="AP311" s="184">
        <v>1</v>
      </c>
      <c r="AQ311" s="184" t="s">
        <v>4099</v>
      </c>
    </row>
    <row r="312" spans="1:43" ht="25" customHeight="1">
      <c r="A312" s="184">
        <v>10311</v>
      </c>
      <c r="B312" s="21">
        <v>1</v>
      </c>
      <c r="C312" s="16" t="s">
        <v>71</v>
      </c>
      <c r="D312" s="184" t="s">
        <v>3826</v>
      </c>
      <c r="E312" s="261">
        <v>3</v>
      </c>
      <c r="M312" s="29" t="s">
        <v>510</v>
      </c>
      <c r="X312" s="127">
        <v>10</v>
      </c>
      <c r="AD312" s="16" t="s">
        <v>1302</v>
      </c>
      <c r="AE312" s="11" t="s">
        <v>4312</v>
      </c>
      <c r="AM312" s="184">
        <v>1</v>
      </c>
      <c r="AP312" s="184">
        <v>1</v>
      </c>
      <c r="AQ312" s="184" t="s">
        <v>4100</v>
      </c>
    </row>
    <row r="313" spans="1:43" ht="25" customHeight="1">
      <c r="A313" s="184">
        <v>10312</v>
      </c>
      <c r="B313" s="21">
        <v>1</v>
      </c>
      <c r="C313" s="16" t="s">
        <v>1844</v>
      </c>
      <c r="D313" s="184" t="s">
        <v>3826</v>
      </c>
      <c r="E313" s="261">
        <v>3</v>
      </c>
      <c r="M313" s="29" t="s">
        <v>511</v>
      </c>
      <c r="X313" s="127">
        <v>9</v>
      </c>
      <c r="AD313" s="16" t="s">
        <v>2045</v>
      </c>
      <c r="AE313" s="11" t="s">
        <v>4313</v>
      </c>
      <c r="AM313" s="184">
        <v>1</v>
      </c>
      <c r="AP313" s="184">
        <v>1</v>
      </c>
      <c r="AQ313" s="184" t="s">
        <v>4101</v>
      </c>
    </row>
    <row r="314" spans="1:43" ht="25" customHeight="1">
      <c r="A314" s="184">
        <v>10313</v>
      </c>
      <c r="B314" s="21">
        <v>1</v>
      </c>
      <c r="C314" s="16" t="s">
        <v>1845</v>
      </c>
      <c r="D314" s="184" t="s">
        <v>3826</v>
      </c>
      <c r="E314" s="261">
        <v>3</v>
      </c>
      <c r="M314" s="29" t="s">
        <v>512</v>
      </c>
      <c r="X314" s="127">
        <v>7</v>
      </c>
      <c r="AD314" s="16" t="s">
        <v>2046</v>
      </c>
      <c r="AE314" s="11" t="s">
        <v>1810</v>
      </c>
      <c r="AM314" s="184">
        <v>1</v>
      </c>
      <c r="AP314" s="184">
        <v>1</v>
      </c>
      <c r="AQ314" s="184" t="s">
        <v>4102</v>
      </c>
    </row>
    <row r="315" spans="1:43" ht="25" customHeight="1">
      <c r="A315" s="184">
        <v>10314</v>
      </c>
      <c r="B315" s="21">
        <v>1</v>
      </c>
      <c r="C315" s="16" t="s">
        <v>72</v>
      </c>
      <c r="D315" s="184" t="s">
        <v>3826</v>
      </c>
      <c r="E315" s="261">
        <v>8</v>
      </c>
      <c r="M315" s="29" t="s">
        <v>513</v>
      </c>
      <c r="X315" s="127">
        <v>6</v>
      </c>
      <c r="AD315" s="16" t="s">
        <v>1303</v>
      </c>
      <c r="AE315" s="11" t="s">
        <v>4314</v>
      </c>
      <c r="AM315" s="184">
        <v>1</v>
      </c>
      <c r="AP315" s="184">
        <v>1</v>
      </c>
      <c r="AQ315" s="184" t="s">
        <v>4103</v>
      </c>
    </row>
    <row r="316" spans="1:43" ht="25" customHeight="1">
      <c r="A316" s="184">
        <v>10315</v>
      </c>
      <c r="B316" s="21">
        <v>1</v>
      </c>
      <c r="C316" s="16" t="s">
        <v>73</v>
      </c>
      <c r="D316" s="184" t="s">
        <v>3826</v>
      </c>
      <c r="E316" s="261">
        <v>2</v>
      </c>
      <c r="M316" s="29" t="s">
        <v>514</v>
      </c>
      <c r="X316" s="127">
        <v>9</v>
      </c>
      <c r="AD316" s="16" t="s">
        <v>1304</v>
      </c>
      <c r="AE316" s="11" t="s">
        <v>4315</v>
      </c>
      <c r="AM316" s="184">
        <v>1</v>
      </c>
      <c r="AP316" s="184">
        <v>1</v>
      </c>
      <c r="AQ316" s="184" t="s">
        <v>4104</v>
      </c>
    </row>
    <row r="317" spans="1:43" ht="25" customHeight="1">
      <c r="A317" s="184">
        <v>10316</v>
      </c>
      <c r="B317" s="21">
        <v>1</v>
      </c>
      <c r="C317" s="16" t="s">
        <v>2924</v>
      </c>
      <c r="D317" s="184" t="s">
        <v>3826</v>
      </c>
      <c r="E317" s="261">
        <v>3</v>
      </c>
      <c r="M317" s="29" t="s">
        <v>520</v>
      </c>
      <c r="X317" s="127">
        <v>5</v>
      </c>
      <c r="AD317" s="16" t="s">
        <v>1305</v>
      </c>
      <c r="AE317" s="11" t="s">
        <v>4316</v>
      </c>
      <c r="AM317" s="184">
        <v>1</v>
      </c>
      <c r="AP317" s="184">
        <v>1</v>
      </c>
      <c r="AQ317" s="184" t="s">
        <v>4105</v>
      </c>
    </row>
    <row r="318" spans="1:43" ht="25" customHeight="1">
      <c r="A318" s="184">
        <v>10317</v>
      </c>
      <c r="B318" s="21">
        <v>1</v>
      </c>
      <c r="C318" s="16" t="s">
        <v>77</v>
      </c>
      <c r="D318" s="184" t="s">
        <v>3826</v>
      </c>
      <c r="E318" s="261">
        <v>5</v>
      </c>
      <c r="M318" s="29" t="s">
        <v>522</v>
      </c>
      <c r="X318" s="127">
        <v>1</v>
      </c>
      <c r="AD318" s="16" t="s">
        <v>1306</v>
      </c>
      <c r="AE318" s="11" t="s">
        <v>4317</v>
      </c>
      <c r="AM318" s="184">
        <v>1</v>
      </c>
      <c r="AP318" s="184">
        <v>1</v>
      </c>
      <c r="AQ318" s="184" t="s">
        <v>4106</v>
      </c>
    </row>
    <row r="319" spans="1:43" ht="25" customHeight="1">
      <c r="A319" s="184">
        <v>10318</v>
      </c>
      <c r="B319" s="21">
        <v>1</v>
      </c>
      <c r="C319" s="16" t="s">
        <v>1846</v>
      </c>
      <c r="D319" s="184" t="s">
        <v>3826</v>
      </c>
      <c r="E319" s="261">
        <v>4</v>
      </c>
      <c r="M319" s="29" t="s">
        <v>769</v>
      </c>
      <c r="X319" s="127">
        <v>8</v>
      </c>
      <c r="AD319" s="16" t="s">
        <v>2047</v>
      </c>
      <c r="AE319" s="11" t="s">
        <v>4318</v>
      </c>
      <c r="AM319" s="184">
        <v>1</v>
      </c>
      <c r="AP319" s="184">
        <v>1</v>
      </c>
      <c r="AQ319" s="184" t="s">
        <v>4107</v>
      </c>
    </row>
    <row r="320" spans="1:43" ht="25" customHeight="1">
      <c r="A320" s="184">
        <v>10319</v>
      </c>
      <c r="B320" s="21">
        <v>1</v>
      </c>
      <c r="C320" s="16" t="s">
        <v>2866</v>
      </c>
      <c r="D320" s="184" t="s">
        <v>3826</v>
      </c>
      <c r="E320" s="261">
        <v>12</v>
      </c>
      <c r="M320" s="29" t="s">
        <v>2832</v>
      </c>
      <c r="X320" s="127">
        <v>20</v>
      </c>
      <c r="AD320" s="16" t="s">
        <v>3000</v>
      </c>
      <c r="AE320" s="11" t="s">
        <v>2957</v>
      </c>
      <c r="AM320" s="184">
        <v>1</v>
      </c>
      <c r="AP320" s="184">
        <v>1</v>
      </c>
      <c r="AQ320" s="184" t="s">
        <v>4108</v>
      </c>
    </row>
    <row r="321" spans="1:43" ht="25" customHeight="1">
      <c r="A321" s="184">
        <v>10320</v>
      </c>
      <c r="B321" s="21">
        <v>1</v>
      </c>
      <c r="C321" s="16" t="s">
        <v>2989</v>
      </c>
      <c r="D321" s="184" t="s">
        <v>3826</v>
      </c>
      <c r="E321" s="261">
        <v>5</v>
      </c>
      <c r="M321" s="29" t="s">
        <v>2869</v>
      </c>
      <c r="X321" s="127">
        <v>10</v>
      </c>
      <c r="AD321" s="16" t="s">
        <v>2996</v>
      </c>
      <c r="AE321" s="11" t="s">
        <v>4319</v>
      </c>
      <c r="AM321" s="184">
        <v>1</v>
      </c>
      <c r="AP321" s="184">
        <v>1</v>
      </c>
      <c r="AQ321" s="184" t="s">
        <v>4109</v>
      </c>
    </row>
    <row r="322" spans="1:43" ht="25" customHeight="1">
      <c r="A322" s="184">
        <v>10321</v>
      </c>
      <c r="B322" s="21">
        <v>1</v>
      </c>
      <c r="C322" s="16" t="s">
        <v>2926</v>
      </c>
      <c r="D322" s="184" t="s">
        <v>3826</v>
      </c>
      <c r="E322" s="261">
        <v>4</v>
      </c>
      <c r="M322" s="29" t="s">
        <v>2870</v>
      </c>
      <c r="X322" s="127">
        <v>10</v>
      </c>
      <c r="AD322" s="16" t="s">
        <v>2997</v>
      </c>
      <c r="AE322" s="11" t="s">
        <v>4320</v>
      </c>
      <c r="AM322" s="184">
        <v>1</v>
      </c>
      <c r="AP322" s="184">
        <v>1</v>
      </c>
      <c r="AQ322" s="184" t="s">
        <v>4110</v>
      </c>
    </row>
    <row r="323" spans="1:43" ht="25" customHeight="1">
      <c r="A323" s="184">
        <v>10322</v>
      </c>
      <c r="B323" s="21">
        <v>1</v>
      </c>
      <c r="C323" s="16" t="s">
        <v>2928</v>
      </c>
      <c r="D323" s="184" t="s">
        <v>3826</v>
      </c>
      <c r="E323" s="261">
        <v>9</v>
      </c>
      <c r="M323" s="29" t="s">
        <v>2871</v>
      </c>
      <c r="X323" s="127">
        <v>10</v>
      </c>
      <c r="AD323" s="16" t="s">
        <v>2998</v>
      </c>
      <c r="AE323" s="11"/>
      <c r="AM323" s="184">
        <v>1</v>
      </c>
      <c r="AP323" s="184">
        <v>1</v>
      </c>
      <c r="AQ323" s="184" t="s">
        <v>4111</v>
      </c>
    </row>
    <row r="324" spans="1:43" ht="25" customHeight="1">
      <c r="A324" s="184">
        <v>10323</v>
      </c>
      <c r="B324" s="21">
        <v>1</v>
      </c>
      <c r="C324" s="16" t="s">
        <v>3052</v>
      </c>
      <c r="D324" s="184" t="s">
        <v>3826</v>
      </c>
      <c r="E324" s="261">
        <v>6</v>
      </c>
      <c r="M324" s="29" t="s">
        <v>2872</v>
      </c>
      <c r="X324" s="127">
        <v>10</v>
      </c>
      <c r="AD324" s="16" t="s">
        <v>2992</v>
      </c>
      <c r="AE324" s="11" t="s">
        <v>4321</v>
      </c>
      <c r="AM324" s="184">
        <v>1</v>
      </c>
      <c r="AP324" s="184">
        <v>1</v>
      </c>
      <c r="AQ324" s="184" t="s">
        <v>4112</v>
      </c>
    </row>
    <row r="325" spans="1:43" ht="25" customHeight="1">
      <c r="A325" s="184">
        <v>10324</v>
      </c>
      <c r="B325" s="21">
        <v>1</v>
      </c>
      <c r="C325" s="16" t="s">
        <v>2929</v>
      </c>
      <c r="D325" s="184" t="s">
        <v>3826</v>
      </c>
      <c r="E325" s="261"/>
      <c r="M325" s="29" t="s">
        <v>2873</v>
      </c>
      <c r="X325" s="127"/>
      <c r="AD325" s="16" t="s">
        <v>2999</v>
      </c>
      <c r="AE325" s="11"/>
      <c r="AM325" s="184">
        <v>1</v>
      </c>
      <c r="AP325" s="184">
        <v>1</v>
      </c>
      <c r="AQ325" s="184" t="s">
        <v>3899</v>
      </c>
    </row>
    <row r="326" spans="1:43" ht="25" customHeight="1">
      <c r="A326" s="184">
        <v>10325</v>
      </c>
      <c r="B326" s="21">
        <v>1</v>
      </c>
      <c r="C326" s="16" t="s">
        <v>2937</v>
      </c>
      <c r="D326" s="184" t="s">
        <v>3826</v>
      </c>
      <c r="E326" s="261">
        <v>4</v>
      </c>
      <c r="M326" s="29" t="s">
        <v>2874</v>
      </c>
      <c r="X326" s="127">
        <v>20</v>
      </c>
      <c r="AD326" s="16" t="s">
        <v>2993</v>
      </c>
      <c r="AE326" s="11" t="s">
        <v>4322</v>
      </c>
      <c r="AM326" s="184">
        <v>1</v>
      </c>
      <c r="AP326" s="184">
        <v>1</v>
      </c>
      <c r="AQ326" s="184" t="s">
        <v>4113</v>
      </c>
    </row>
    <row r="327" spans="1:43" ht="25" customHeight="1">
      <c r="A327" s="184">
        <v>10326</v>
      </c>
      <c r="B327" s="21">
        <v>1</v>
      </c>
      <c r="C327" s="16" t="s">
        <v>2935</v>
      </c>
      <c r="D327" s="184" t="s">
        <v>3826</v>
      </c>
      <c r="E327" s="261">
        <v>4</v>
      </c>
      <c r="M327" s="29" t="s">
        <v>2875</v>
      </c>
      <c r="X327" s="127">
        <v>20</v>
      </c>
      <c r="AD327" s="16" t="s">
        <v>2994</v>
      </c>
      <c r="AE327" s="11" t="s">
        <v>4323</v>
      </c>
      <c r="AM327" s="184">
        <v>1</v>
      </c>
      <c r="AP327" s="184">
        <v>1</v>
      </c>
      <c r="AQ327" s="184" t="s">
        <v>4114</v>
      </c>
    </row>
    <row r="328" spans="1:43" ht="25" customHeight="1">
      <c r="A328" s="184">
        <v>10327</v>
      </c>
      <c r="B328" s="21">
        <v>1</v>
      </c>
      <c r="C328" s="16" t="s">
        <v>3047</v>
      </c>
      <c r="D328" s="184" t="s">
        <v>3826</v>
      </c>
      <c r="E328" s="271">
        <v>5</v>
      </c>
      <c r="M328" s="29" t="s">
        <v>2876</v>
      </c>
      <c r="X328" s="127">
        <v>20</v>
      </c>
      <c r="AD328" s="115" t="s">
        <v>2995</v>
      </c>
      <c r="AE328" s="115" t="s">
        <v>4324</v>
      </c>
      <c r="AM328" s="184">
        <v>1</v>
      </c>
      <c r="AP328" s="184">
        <v>1</v>
      </c>
      <c r="AQ328" s="184" t="s">
        <v>4115</v>
      </c>
    </row>
    <row r="329" spans="1:43" ht="25" customHeight="1">
      <c r="A329" s="184">
        <v>10328</v>
      </c>
      <c r="B329" s="21">
        <v>1</v>
      </c>
      <c r="C329" s="260" t="s">
        <v>4373</v>
      </c>
      <c r="D329" s="184" t="s">
        <v>3826</v>
      </c>
      <c r="E329" s="261"/>
      <c r="M329" s="29" t="s">
        <v>3744</v>
      </c>
      <c r="X329" s="115"/>
      <c r="AD329" s="16" t="s">
        <v>4371</v>
      </c>
      <c r="AE329" s="11"/>
      <c r="AM329" s="184">
        <v>1</v>
      </c>
      <c r="AP329" s="184">
        <v>1</v>
      </c>
      <c r="AQ329" s="184" t="s">
        <v>3899</v>
      </c>
    </row>
    <row r="330" spans="1:43" ht="25" customHeight="1">
      <c r="A330" s="184">
        <v>10329</v>
      </c>
      <c r="B330" s="21">
        <v>1</v>
      </c>
      <c r="C330" s="16" t="s">
        <v>2230</v>
      </c>
      <c r="D330" s="184" t="s">
        <v>3827</v>
      </c>
      <c r="E330" s="261">
        <v>18</v>
      </c>
      <c r="M330" s="29" t="s">
        <v>501</v>
      </c>
      <c r="X330" s="127">
        <v>7</v>
      </c>
      <c r="AD330" s="16" t="s">
        <v>2238</v>
      </c>
      <c r="AE330" s="11" t="s">
        <v>4325</v>
      </c>
      <c r="AM330" s="184">
        <v>1</v>
      </c>
      <c r="AP330" s="184">
        <v>1</v>
      </c>
      <c r="AQ330" s="184" t="s">
        <v>4116</v>
      </c>
    </row>
    <row r="331" spans="1:43" ht="25" customHeight="1">
      <c r="A331" s="184">
        <v>10330</v>
      </c>
      <c r="B331" s="21">
        <v>1</v>
      </c>
      <c r="C331" s="16" t="s">
        <v>229</v>
      </c>
      <c r="D331" s="184" t="s">
        <v>3827</v>
      </c>
      <c r="E331" s="261">
        <v>18</v>
      </c>
      <c r="M331" s="29" t="s">
        <v>524</v>
      </c>
      <c r="X331" s="127">
        <v>39</v>
      </c>
      <c r="AD331" s="16" t="s">
        <v>229</v>
      </c>
      <c r="AE331" s="11" t="s">
        <v>4326</v>
      </c>
      <c r="AM331" s="184">
        <v>1</v>
      </c>
      <c r="AP331" s="184">
        <v>1</v>
      </c>
      <c r="AQ331" s="184" t="s">
        <v>4117</v>
      </c>
    </row>
    <row r="332" spans="1:43" ht="25" customHeight="1">
      <c r="A332" s="184">
        <v>10331</v>
      </c>
      <c r="B332" s="21">
        <v>1</v>
      </c>
      <c r="C332" s="16" t="s">
        <v>230</v>
      </c>
      <c r="D332" s="184" t="s">
        <v>3827</v>
      </c>
      <c r="E332" s="261">
        <v>8</v>
      </c>
      <c r="M332" s="29" t="s">
        <v>523</v>
      </c>
      <c r="X332" s="127"/>
      <c r="AD332" s="16" t="s">
        <v>230</v>
      </c>
      <c r="AE332" s="11" t="s">
        <v>4327</v>
      </c>
      <c r="AM332" s="184">
        <v>1</v>
      </c>
      <c r="AP332" s="184">
        <v>1</v>
      </c>
      <c r="AQ332" s="184" t="s">
        <v>4118</v>
      </c>
    </row>
    <row r="333" spans="1:43" ht="25" customHeight="1">
      <c r="A333" s="184">
        <v>10332</v>
      </c>
      <c r="B333" s="21">
        <v>1</v>
      </c>
      <c r="C333" s="16" t="s">
        <v>2235</v>
      </c>
      <c r="D333" s="184" t="s">
        <v>3827</v>
      </c>
      <c r="E333" s="261">
        <v>15</v>
      </c>
      <c r="M333" s="29" t="s">
        <v>525</v>
      </c>
      <c r="X333" s="127">
        <v>19</v>
      </c>
      <c r="AD333" s="16" t="s">
        <v>2237</v>
      </c>
      <c r="AE333" s="11" t="s">
        <v>4328</v>
      </c>
      <c r="AM333" s="184">
        <v>1</v>
      </c>
      <c r="AP333" s="184">
        <v>1</v>
      </c>
      <c r="AQ333" s="184" t="s">
        <v>4427</v>
      </c>
    </row>
    <row r="334" spans="1:43" ht="25" customHeight="1">
      <c r="A334" s="184">
        <v>10333</v>
      </c>
      <c r="B334" s="21">
        <v>1</v>
      </c>
      <c r="C334" s="16" t="s">
        <v>78</v>
      </c>
      <c r="D334" s="184" t="s">
        <v>3827</v>
      </c>
      <c r="E334" s="261">
        <v>10</v>
      </c>
      <c r="M334" s="29" t="s">
        <v>528</v>
      </c>
      <c r="X334" s="127">
        <v>90</v>
      </c>
      <c r="AD334" s="16" t="s">
        <v>1307</v>
      </c>
      <c r="AE334" s="11" t="s">
        <v>4329</v>
      </c>
      <c r="AM334" s="184">
        <v>1</v>
      </c>
      <c r="AP334" s="184">
        <v>1</v>
      </c>
      <c r="AQ334" s="184" t="s">
        <v>4119</v>
      </c>
    </row>
    <row r="335" spans="1:43" ht="25" customHeight="1">
      <c r="A335" s="184">
        <v>10334</v>
      </c>
      <c r="B335" s="21">
        <v>1</v>
      </c>
      <c r="C335" s="16" t="s">
        <v>1653</v>
      </c>
      <c r="D335" s="184" t="s">
        <v>3827</v>
      </c>
      <c r="E335" s="261"/>
      <c r="M335" s="29" t="s">
        <v>767</v>
      </c>
      <c r="X335" s="127"/>
      <c r="AD335" s="16" t="s">
        <v>1308</v>
      </c>
      <c r="AE335" s="11" t="s">
        <v>854</v>
      </c>
      <c r="AM335" s="184">
        <v>1</v>
      </c>
      <c r="AP335" s="184">
        <v>1</v>
      </c>
      <c r="AQ335" s="184" t="s">
        <v>3899</v>
      </c>
    </row>
    <row r="336" spans="1:43" ht="25" customHeight="1">
      <c r="A336" s="184">
        <v>10335</v>
      </c>
      <c r="B336" s="21">
        <v>1</v>
      </c>
      <c r="C336" s="16" t="s">
        <v>76</v>
      </c>
      <c r="D336" s="184" t="s">
        <v>3827</v>
      </c>
      <c r="E336" s="261">
        <v>14</v>
      </c>
      <c r="M336" s="10" t="s">
        <v>768</v>
      </c>
      <c r="X336" s="127"/>
      <c r="AD336" s="16" t="s">
        <v>1309</v>
      </c>
      <c r="AE336" s="11" t="s">
        <v>4330</v>
      </c>
      <c r="AM336" s="184">
        <v>1</v>
      </c>
      <c r="AP336" s="184">
        <v>1</v>
      </c>
      <c r="AQ336" s="184" t="s">
        <v>3899</v>
      </c>
    </row>
    <row r="337" spans="1:43" ht="25" customHeight="1">
      <c r="A337" s="184">
        <v>10336</v>
      </c>
      <c r="B337" s="21">
        <v>1</v>
      </c>
      <c r="C337" s="16" t="s">
        <v>67</v>
      </c>
      <c r="D337" s="184" t="s">
        <v>3828</v>
      </c>
      <c r="E337" s="261">
        <v>12</v>
      </c>
      <c r="M337" s="10" t="s">
        <v>515</v>
      </c>
      <c r="X337" s="127">
        <v>11</v>
      </c>
      <c r="AD337" s="16" t="s">
        <v>1310</v>
      </c>
      <c r="AE337" s="11" t="s">
        <v>239</v>
      </c>
      <c r="AM337" s="184">
        <v>1</v>
      </c>
      <c r="AP337" s="184">
        <v>1</v>
      </c>
      <c r="AQ337" s="184" t="s">
        <v>4120</v>
      </c>
    </row>
    <row r="338" spans="1:43" ht="25" customHeight="1">
      <c r="A338" s="184">
        <v>10337</v>
      </c>
      <c r="B338" s="21">
        <v>1</v>
      </c>
      <c r="C338" s="16" t="s">
        <v>74</v>
      </c>
      <c r="D338" s="184" t="s">
        <v>3828</v>
      </c>
      <c r="E338" s="261">
        <v>2</v>
      </c>
      <c r="M338" s="10" t="s">
        <v>516</v>
      </c>
      <c r="X338" s="127">
        <v>21</v>
      </c>
      <c r="AD338" s="16" t="s">
        <v>1311</v>
      </c>
      <c r="AE338" s="11" t="s">
        <v>4331</v>
      </c>
      <c r="AM338" s="184">
        <v>1</v>
      </c>
      <c r="AP338" s="184">
        <v>1</v>
      </c>
      <c r="AQ338" s="184" t="s">
        <v>4121</v>
      </c>
    </row>
    <row r="339" spans="1:43" ht="25" customHeight="1">
      <c r="A339" s="184">
        <v>10338</v>
      </c>
      <c r="B339" s="21">
        <v>1</v>
      </c>
      <c r="C339" s="16" t="s">
        <v>75</v>
      </c>
      <c r="D339" s="184" t="s">
        <v>3828</v>
      </c>
      <c r="E339" s="261">
        <v>5</v>
      </c>
      <c r="M339" s="10" t="s">
        <v>517</v>
      </c>
      <c r="X339" s="127">
        <v>8</v>
      </c>
      <c r="AD339" s="16" t="s">
        <v>1312</v>
      </c>
      <c r="AE339" s="11" t="s">
        <v>4332</v>
      </c>
      <c r="AM339" s="184">
        <v>1</v>
      </c>
      <c r="AP339" s="184">
        <v>1</v>
      </c>
      <c r="AQ339" s="184" t="s">
        <v>4122</v>
      </c>
    </row>
    <row r="340" spans="1:43" ht="25" customHeight="1">
      <c r="A340" s="184">
        <v>10339</v>
      </c>
      <c r="B340" s="21">
        <v>1</v>
      </c>
      <c r="C340" s="16" t="s">
        <v>80</v>
      </c>
      <c r="D340" s="184" t="s">
        <v>3828</v>
      </c>
      <c r="E340" s="261">
        <v>3</v>
      </c>
      <c r="M340" s="10" t="s">
        <v>518</v>
      </c>
      <c r="X340" s="127">
        <v>25</v>
      </c>
      <c r="AD340" s="16" t="s">
        <v>1313</v>
      </c>
      <c r="AE340" s="11" t="s">
        <v>4333</v>
      </c>
      <c r="AM340" s="184">
        <v>1</v>
      </c>
      <c r="AP340" s="184">
        <v>1</v>
      </c>
      <c r="AQ340" s="184" t="s">
        <v>4123</v>
      </c>
    </row>
    <row r="341" spans="1:43" ht="25" customHeight="1">
      <c r="A341" s="184">
        <v>10340</v>
      </c>
      <c r="B341" s="21">
        <v>1</v>
      </c>
      <c r="C341" s="16" t="s">
        <v>863</v>
      </c>
      <c r="D341" s="184" t="s">
        <v>3828</v>
      </c>
      <c r="E341" s="261">
        <v>5</v>
      </c>
      <c r="M341" s="10" t="s">
        <v>519</v>
      </c>
      <c r="X341" s="127">
        <v>1</v>
      </c>
      <c r="AD341" s="16" t="s">
        <v>1706</v>
      </c>
      <c r="AE341" s="11" t="s">
        <v>4334</v>
      </c>
      <c r="AM341" s="184">
        <v>1</v>
      </c>
      <c r="AP341" s="184">
        <v>1</v>
      </c>
      <c r="AQ341" s="184" t="s">
        <v>4124</v>
      </c>
    </row>
    <row r="342" spans="1:43" ht="25" customHeight="1">
      <c r="A342" s="184">
        <v>10341</v>
      </c>
      <c r="B342" s="21">
        <v>1</v>
      </c>
      <c r="C342" s="16" t="s">
        <v>1847</v>
      </c>
      <c r="D342" s="184" t="s">
        <v>3828</v>
      </c>
      <c r="E342" s="261">
        <v>12</v>
      </c>
      <c r="M342" s="10" t="s">
        <v>862</v>
      </c>
      <c r="X342" s="127"/>
      <c r="AD342" s="16" t="s">
        <v>2048</v>
      </c>
      <c r="AE342" s="11" t="s">
        <v>1814</v>
      </c>
      <c r="AM342" s="184">
        <v>1</v>
      </c>
      <c r="AP342" s="184">
        <v>1</v>
      </c>
      <c r="AQ342" s="184" t="s">
        <v>4125</v>
      </c>
    </row>
    <row r="343" spans="1:43" ht="25" customHeight="1">
      <c r="A343" s="184">
        <v>10342</v>
      </c>
      <c r="B343" s="21">
        <v>1</v>
      </c>
      <c r="C343" s="16" t="s">
        <v>1662</v>
      </c>
      <c r="D343" s="184" t="s">
        <v>3828</v>
      </c>
      <c r="E343" s="261">
        <v>8</v>
      </c>
      <c r="M343" s="10" t="s">
        <v>864</v>
      </c>
      <c r="X343" s="127"/>
      <c r="AD343" s="39" t="s">
        <v>1663</v>
      </c>
      <c r="AE343" s="11" t="s">
        <v>1708</v>
      </c>
      <c r="AM343" s="184">
        <v>1</v>
      </c>
      <c r="AP343" s="184">
        <v>1</v>
      </c>
      <c r="AQ343" s="184" t="s">
        <v>3899</v>
      </c>
    </row>
    <row r="344" spans="1:43" ht="25" customHeight="1">
      <c r="A344" s="184">
        <v>10343</v>
      </c>
      <c r="B344" s="21">
        <v>1</v>
      </c>
      <c r="C344" s="39" t="s">
        <v>2944</v>
      </c>
      <c r="D344" s="184" t="s">
        <v>3828</v>
      </c>
      <c r="E344" s="261">
        <v>4</v>
      </c>
      <c r="M344" s="10" t="s">
        <v>2883</v>
      </c>
      <c r="X344" s="127">
        <v>20</v>
      </c>
      <c r="AD344" s="16" t="s">
        <v>2945</v>
      </c>
      <c r="AE344" s="11" t="s">
        <v>4335</v>
      </c>
      <c r="AM344" s="184">
        <v>1</v>
      </c>
      <c r="AP344" s="184">
        <v>1</v>
      </c>
      <c r="AQ344" s="184" t="s">
        <v>4126</v>
      </c>
    </row>
    <row r="345" spans="1:43" ht="25" customHeight="1">
      <c r="A345" s="184">
        <v>10344</v>
      </c>
      <c r="B345" s="21">
        <v>1</v>
      </c>
      <c r="C345" s="16" t="s">
        <v>2943</v>
      </c>
      <c r="D345" s="184" t="s">
        <v>3828</v>
      </c>
      <c r="E345" s="261">
        <v>3</v>
      </c>
      <c r="M345" s="10" t="s">
        <v>2884</v>
      </c>
      <c r="X345" s="127"/>
      <c r="AD345" s="16" t="s">
        <v>2946</v>
      </c>
      <c r="AE345" s="45" t="s">
        <v>4336</v>
      </c>
      <c r="AM345" s="184">
        <v>1</v>
      </c>
      <c r="AP345" s="184">
        <v>1</v>
      </c>
      <c r="AQ345" s="184" t="s">
        <v>3899</v>
      </c>
    </row>
    <row r="346" spans="1:43" ht="25" customHeight="1">
      <c r="A346" s="184">
        <v>10345</v>
      </c>
      <c r="B346" s="21">
        <v>1</v>
      </c>
      <c r="C346" s="16" t="s">
        <v>2990</v>
      </c>
      <c r="D346" s="184" t="s">
        <v>3828</v>
      </c>
      <c r="E346" s="261">
        <v>4</v>
      </c>
      <c r="M346" s="10" t="s">
        <v>2885</v>
      </c>
      <c r="X346" s="127">
        <v>10</v>
      </c>
      <c r="AD346" s="16" t="s">
        <v>2947</v>
      </c>
      <c r="AE346" s="45" t="s">
        <v>4337</v>
      </c>
      <c r="AM346" s="184">
        <v>1</v>
      </c>
      <c r="AP346" s="184">
        <v>1</v>
      </c>
      <c r="AQ346" s="184" t="s">
        <v>3899</v>
      </c>
    </row>
    <row r="347" spans="1:43" ht="25" customHeight="1">
      <c r="A347" s="184">
        <v>10346</v>
      </c>
      <c r="B347" s="21">
        <v>1</v>
      </c>
      <c r="C347" s="16" t="s">
        <v>2991</v>
      </c>
      <c r="D347" s="184" t="s">
        <v>3828</v>
      </c>
      <c r="E347" s="261">
        <v>4</v>
      </c>
      <c r="M347" s="10" t="s">
        <v>2886</v>
      </c>
      <c r="X347" s="127">
        <v>10</v>
      </c>
      <c r="AD347" s="39" t="s">
        <v>2948</v>
      </c>
      <c r="AE347" s="45" t="s">
        <v>4338</v>
      </c>
      <c r="AM347" s="184">
        <v>1</v>
      </c>
      <c r="AP347" s="184">
        <v>1</v>
      </c>
      <c r="AQ347" s="184" t="s">
        <v>3899</v>
      </c>
    </row>
    <row r="348" spans="1:43" ht="25" customHeight="1">
      <c r="A348" s="184">
        <v>10347</v>
      </c>
      <c r="B348" s="21">
        <v>1</v>
      </c>
      <c r="C348" s="39" t="s">
        <v>2942</v>
      </c>
      <c r="D348" s="184" t="s">
        <v>3828</v>
      </c>
      <c r="E348" s="261">
        <v>9</v>
      </c>
      <c r="M348" s="10" t="s">
        <v>2887</v>
      </c>
      <c r="X348" s="127">
        <v>10</v>
      </c>
      <c r="AD348" s="16" t="s">
        <v>2949</v>
      </c>
      <c r="AE348" s="45" t="s">
        <v>4339</v>
      </c>
      <c r="AM348" s="184">
        <v>1</v>
      </c>
      <c r="AP348" s="184">
        <v>1</v>
      </c>
      <c r="AQ348" s="184" t="s">
        <v>3899</v>
      </c>
    </row>
    <row r="349" spans="1:43" ht="25" customHeight="1">
      <c r="A349" s="184">
        <v>10348</v>
      </c>
      <c r="B349" s="21">
        <v>1</v>
      </c>
      <c r="C349" s="16" t="s">
        <v>3491</v>
      </c>
      <c r="D349" s="184" t="s">
        <v>3828</v>
      </c>
      <c r="E349" s="261">
        <v>3</v>
      </c>
      <c r="M349" s="10" t="s">
        <v>2888</v>
      </c>
      <c r="X349" s="127">
        <v>10</v>
      </c>
      <c r="AD349" s="16" t="s">
        <v>2950</v>
      </c>
      <c r="AE349" s="45" t="s">
        <v>4340</v>
      </c>
      <c r="AM349" s="184">
        <v>1</v>
      </c>
      <c r="AP349" s="184">
        <v>1</v>
      </c>
      <c r="AQ349" s="184" t="s">
        <v>3899</v>
      </c>
    </row>
    <row r="350" spans="1:43" ht="25" customHeight="1">
      <c r="A350" s="184">
        <v>10349</v>
      </c>
      <c r="B350" s="21">
        <v>1</v>
      </c>
      <c r="C350" s="16" t="s">
        <v>3003</v>
      </c>
      <c r="D350" s="184" t="s">
        <v>3829</v>
      </c>
      <c r="E350" s="261">
        <v>4</v>
      </c>
      <c r="M350" s="10" t="s">
        <v>2919</v>
      </c>
      <c r="X350" s="127">
        <v>20</v>
      </c>
      <c r="AD350" s="16" t="s">
        <v>3004</v>
      </c>
      <c r="AE350" s="45" t="s">
        <v>4341</v>
      </c>
      <c r="AM350" s="184">
        <v>1</v>
      </c>
      <c r="AP350" s="184">
        <v>1</v>
      </c>
      <c r="AQ350" s="184" t="s">
        <v>4127</v>
      </c>
    </row>
    <row r="351" spans="1:43" ht="25" customHeight="1">
      <c r="A351" s="184">
        <v>10350</v>
      </c>
      <c r="B351" s="21">
        <v>1</v>
      </c>
      <c r="C351" s="16" t="s">
        <v>3009</v>
      </c>
      <c r="D351" s="184" t="s">
        <v>3829</v>
      </c>
      <c r="E351" s="261">
        <v>6</v>
      </c>
      <c r="M351" s="10" t="s">
        <v>2920</v>
      </c>
      <c r="X351" s="127">
        <v>20</v>
      </c>
      <c r="AD351" s="16" t="s">
        <v>3005</v>
      </c>
      <c r="AE351" s="45"/>
      <c r="AM351" s="184">
        <v>1</v>
      </c>
      <c r="AP351" s="184">
        <v>1</v>
      </c>
      <c r="AQ351" s="184" t="s">
        <v>4128</v>
      </c>
    </row>
    <row r="352" spans="1:43" ht="25" customHeight="1">
      <c r="A352" s="184">
        <v>10351</v>
      </c>
      <c r="B352" s="21">
        <v>1</v>
      </c>
      <c r="C352" s="16" t="s">
        <v>3008</v>
      </c>
      <c r="D352" s="184" t="s">
        <v>3829</v>
      </c>
      <c r="E352" s="261">
        <v>6</v>
      </c>
      <c r="M352" s="10" t="s">
        <v>2921</v>
      </c>
      <c r="X352" s="127">
        <v>20</v>
      </c>
      <c r="AD352" s="16" t="s">
        <v>3006</v>
      </c>
      <c r="AE352" s="45"/>
      <c r="AM352" s="184">
        <v>1</v>
      </c>
      <c r="AP352" s="184">
        <v>1</v>
      </c>
      <c r="AQ352" s="184" t="s">
        <v>4129</v>
      </c>
    </row>
    <row r="353" spans="1:43" ht="25" customHeight="1">
      <c r="A353" s="184">
        <v>10352</v>
      </c>
      <c r="B353" s="21">
        <v>1</v>
      </c>
      <c r="C353" s="16" t="s">
        <v>3114</v>
      </c>
      <c r="D353" s="184" t="s">
        <v>3828</v>
      </c>
      <c r="E353" s="261">
        <v>8</v>
      </c>
      <c r="M353" s="29" t="s">
        <v>3113</v>
      </c>
      <c r="X353" s="127"/>
      <c r="AD353" s="16" t="s">
        <v>3260</v>
      </c>
      <c r="AE353" s="11"/>
      <c r="AM353" s="184">
        <v>1</v>
      </c>
      <c r="AP353" s="184">
        <v>1</v>
      </c>
      <c r="AQ353" s="184" t="s">
        <v>3899</v>
      </c>
    </row>
    <row r="354" spans="1:43" ht="25" customHeight="1">
      <c r="A354" s="184">
        <v>10353</v>
      </c>
      <c r="B354" s="21">
        <v>1</v>
      </c>
      <c r="C354" s="16" t="s">
        <v>903</v>
      </c>
      <c r="D354" s="184" t="s">
        <v>3827</v>
      </c>
      <c r="E354" s="261">
        <v>12</v>
      </c>
      <c r="M354" s="29" t="s">
        <v>521</v>
      </c>
      <c r="X354" s="127">
        <v>30</v>
      </c>
      <c r="AD354" s="16" t="s">
        <v>1314</v>
      </c>
      <c r="AE354" s="11" t="s">
        <v>4342</v>
      </c>
      <c r="AM354" s="184">
        <v>1</v>
      </c>
      <c r="AP354" s="184">
        <v>1</v>
      </c>
      <c r="AQ354" s="184" t="s">
        <v>4130</v>
      </c>
    </row>
    <row r="355" spans="1:43" ht="25" customHeight="1">
      <c r="A355" s="184">
        <v>10354</v>
      </c>
      <c r="B355" s="21">
        <v>1</v>
      </c>
      <c r="C355" s="16" t="s">
        <v>79</v>
      </c>
      <c r="D355" s="184" t="s">
        <v>3827</v>
      </c>
      <c r="E355" s="261">
        <v>15</v>
      </c>
      <c r="M355" s="29" t="s">
        <v>527</v>
      </c>
      <c r="X355" s="127">
        <v>2</v>
      </c>
      <c r="AD355" s="16" t="s">
        <v>2049</v>
      </c>
      <c r="AE355" s="11" t="s">
        <v>4343</v>
      </c>
      <c r="AM355" s="184">
        <v>1</v>
      </c>
      <c r="AP355" s="184">
        <v>1</v>
      </c>
      <c r="AQ355" s="184" t="s">
        <v>4428</v>
      </c>
    </row>
    <row r="356" spans="1:43" ht="25" customHeight="1">
      <c r="A356" s="184">
        <v>10355</v>
      </c>
      <c r="B356" s="21">
        <v>1</v>
      </c>
      <c r="C356" s="16" t="s">
        <v>228</v>
      </c>
      <c r="D356" s="184" t="s">
        <v>3827</v>
      </c>
      <c r="E356" s="272">
        <v>8</v>
      </c>
      <c r="M356" s="89" t="s">
        <v>529</v>
      </c>
      <c r="X356" s="127">
        <v>22</v>
      </c>
      <c r="AD356" s="69" t="s">
        <v>2240</v>
      </c>
      <c r="AE356" s="78" t="s">
        <v>4344</v>
      </c>
      <c r="AM356" s="184">
        <v>1</v>
      </c>
      <c r="AP356" s="184">
        <v>1</v>
      </c>
      <c r="AQ356" s="184" t="s">
        <v>4131</v>
      </c>
    </row>
    <row r="357" spans="1:43" ht="25" customHeight="1">
      <c r="A357" s="184">
        <v>10356</v>
      </c>
      <c r="B357" s="21">
        <v>1</v>
      </c>
      <c r="C357" s="69" t="s">
        <v>2239</v>
      </c>
      <c r="D357" s="184" t="s">
        <v>3827</v>
      </c>
      <c r="E357" s="261">
        <v>8</v>
      </c>
      <c r="M357" s="29" t="s">
        <v>732</v>
      </c>
      <c r="X357" s="133">
        <v>12</v>
      </c>
      <c r="AD357" s="39" t="s">
        <v>2241</v>
      </c>
      <c r="AE357" s="11" t="s">
        <v>771</v>
      </c>
      <c r="AM357" s="184">
        <v>1</v>
      </c>
      <c r="AP357" s="184">
        <v>1</v>
      </c>
      <c r="AQ357" s="184" t="s">
        <v>4132</v>
      </c>
    </row>
    <row r="358" spans="1:43" ht="25" customHeight="1">
      <c r="A358" s="184">
        <v>10357</v>
      </c>
      <c r="B358" s="21">
        <v>1</v>
      </c>
      <c r="C358" s="39" t="s">
        <v>1671</v>
      </c>
      <c r="D358" s="184" t="s">
        <v>3827</v>
      </c>
      <c r="E358" s="261"/>
      <c r="M358" s="29" t="s">
        <v>770</v>
      </c>
      <c r="X358" s="127"/>
      <c r="AD358" s="39" t="s">
        <v>1673</v>
      </c>
      <c r="AE358" s="11" t="s">
        <v>4345</v>
      </c>
      <c r="AM358" s="184">
        <v>1</v>
      </c>
      <c r="AP358" s="184">
        <v>1</v>
      </c>
      <c r="AQ358" s="184" t="s">
        <v>3899</v>
      </c>
    </row>
    <row r="359" spans="1:43" ht="25" customHeight="1">
      <c r="A359" s="184">
        <v>10358</v>
      </c>
      <c r="B359" s="21">
        <v>1</v>
      </c>
      <c r="C359" s="39" t="s">
        <v>899</v>
      </c>
      <c r="D359" s="184" t="s">
        <v>3827</v>
      </c>
      <c r="E359" s="261">
        <v>5</v>
      </c>
      <c r="M359" s="29" t="s">
        <v>898</v>
      </c>
      <c r="X359" s="127">
        <v>240</v>
      </c>
      <c r="AD359" s="16" t="s">
        <v>2242</v>
      </c>
      <c r="AE359" s="11" t="s">
        <v>4346</v>
      </c>
      <c r="AM359" s="184">
        <v>1</v>
      </c>
      <c r="AP359" s="184">
        <v>1</v>
      </c>
      <c r="AQ359" s="184" t="s">
        <v>4133</v>
      </c>
    </row>
    <row r="360" spans="1:43" ht="25" customHeight="1">
      <c r="A360" s="184">
        <v>10359</v>
      </c>
      <c r="B360" s="21">
        <v>1</v>
      </c>
      <c r="C360" s="16" t="s">
        <v>2892</v>
      </c>
      <c r="D360" s="184" t="s">
        <v>3827</v>
      </c>
      <c r="E360" s="261">
        <v>4</v>
      </c>
      <c r="M360" s="29" t="s">
        <v>2889</v>
      </c>
      <c r="X360" s="127">
        <v>7</v>
      </c>
      <c r="AD360" s="16" t="s">
        <v>2891</v>
      </c>
      <c r="AE360" s="11" t="s">
        <v>4347</v>
      </c>
      <c r="AM360" s="184">
        <v>1</v>
      </c>
      <c r="AP360" s="184">
        <v>1</v>
      </c>
      <c r="AQ360" s="184" t="s">
        <v>4134</v>
      </c>
    </row>
    <row r="361" spans="1:43" ht="25" customHeight="1">
      <c r="A361" s="184">
        <v>10360</v>
      </c>
      <c r="B361" s="21">
        <v>1</v>
      </c>
      <c r="C361" s="16" t="s">
        <v>308</v>
      </c>
      <c r="D361" s="184" t="s">
        <v>3829</v>
      </c>
      <c r="E361" s="270">
        <v>8</v>
      </c>
      <c r="M361" s="29" t="s">
        <v>773</v>
      </c>
      <c r="X361" s="127">
        <v>30</v>
      </c>
      <c r="AD361" s="93" t="s">
        <v>1540</v>
      </c>
      <c r="AE361" s="115" t="s">
        <v>4348</v>
      </c>
      <c r="AM361" s="184">
        <v>1</v>
      </c>
      <c r="AP361" s="184">
        <v>1</v>
      </c>
      <c r="AQ361" s="184" t="s">
        <v>4135</v>
      </c>
    </row>
    <row r="362" spans="1:43" ht="25" customHeight="1">
      <c r="A362" s="184">
        <v>10361</v>
      </c>
      <c r="B362" s="21">
        <v>1</v>
      </c>
      <c r="C362" s="93" t="s">
        <v>2916</v>
      </c>
      <c r="D362" s="184" t="s">
        <v>3829</v>
      </c>
      <c r="E362" s="270">
        <v>20</v>
      </c>
      <c r="M362" s="29" t="s">
        <v>2895</v>
      </c>
      <c r="X362" s="162"/>
      <c r="AD362" s="93" t="s">
        <v>2903</v>
      </c>
      <c r="AE362" s="115"/>
      <c r="AM362" s="184">
        <v>1</v>
      </c>
      <c r="AP362" s="184">
        <v>1</v>
      </c>
      <c r="AQ362" s="184" t="s">
        <v>4136</v>
      </c>
    </row>
    <row r="363" spans="1:43" ht="25" customHeight="1">
      <c r="A363" s="184">
        <v>10362</v>
      </c>
      <c r="B363" s="21">
        <v>1</v>
      </c>
      <c r="C363" s="93" t="s">
        <v>2899</v>
      </c>
      <c r="D363" s="184" t="s">
        <v>3829</v>
      </c>
      <c r="E363" s="270">
        <v>5</v>
      </c>
      <c r="M363" s="29" t="s">
        <v>2896</v>
      </c>
      <c r="X363" s="162"/>
      <c r="AD363" s="93" t="s">
        <v>2904</v>
      </c>
      <c r="AE363" s="115"/>
      <c r="AM363" s="184">
        <v>1</v>
      </c>
      <c r="AP363" s="184">
        <v>1</v>
      </c>
      <c r="AQ363" s="184" t="s">
        <v>4137</v>
      </c>
    </row>
    <row r="364" spans="1:43" ht="25" customHeight="1">
      <c r="A364" s="184">
        <v>10363</v>
      </c>
      <c r="B364" s="21">
        <v>1</v>
      </c>
      <c r="C364" s="93" t="s">
        <v>2900</v>
      </c>
      <c r="D364" s="184" t="s">
        <v>3829</v>
      </c>
      <c r="E364" s="270">
        <v>8</v>
      </c>
      <c r="M364" s="29" t="s">
        <v>2897</v>
      </c>
      <c r="X364" s="162"/>
      <c r="AD364" s="93" t="s">
        <v>2905</v>
      </c>
      <c r="AE364" s="115"/>
      <c r="AM364" s="184">
        <v>1</v>
      </c>
      <c r="AP364" s="184">
        <v>1</v>
      </c>
      <c r="AQ364" s="184" t="s">
        <v>4138</v>
      </c>
    </row>
    <row r="365" spans="1:43" ht="25" customHeight="1">
      <c r="A365" s="184">
        <v>10364</v>
      </c>
      <c r="B365" s="21">
        <v>1</v>
      </c>
      <c r="C365" s="93" t="s">
        <v>2901</v>
      </c>
      <c r="D365" s="184" t="s">
        <v>3829</v>
      </c>
      <c r="E365" s="270">
        <v>6</v>
      </c>
      <c r="M365" s="29" t="s">
        <v>2898</v>
      </c>
      <c r="X365" s="162"/>
      <c r="AD365" s="93" t="s">
        <v>2906</v>
      </c>
      <c r="AE365" s="115"/>
      <c r="AM365" s="184">
        <v>1</v>
      </c>
      <c r="AP365" s="184">
        <v>1</v>
      </c>
      <c r="AQ365" s="184" t="s">
        <v>4139</v>
      </c>
    </row>
    <row r="366" spans="1:43" ht="25" customHeight="1">
      <c r="A366" s="184">
        <v>10365</v>
      </c>
      <c r="B366" s="21">
        <v>1</v>
      </c>
      <c r="C366" s="93" t="s">
        <v>2988</v>
      </c>
      <c r="D366" s="184" t="s">
        <v>3829</v>
      </c>
      <c r="E366" s="273">
        <v>5</v>
      </c>
      <c r="M366" s="57" t="s">
        <v>2902</v>
      </c>
      <c r="X366" s="162"/>
      <c r="AD366" s="22" t="s">
        <v>2988</v>
      </c>
      <c r="AE366" s="58"/>
      <c r="AM366" s="184">
        <v>1</v>
      </c>
      <c r="AP366" s="184">
        <v>1</v>
      </c>
      <c r="AQ366" s="184" t="s">
        <v>4140</v>
      </c>
    </row>
    <row r="367" spans="1:43" ht="25" customHeight="1">
      <c r="A367" s="184">
        <v>10366</v>
      </c>
      <c r="B367" s="21">
        <v>1</v>
      </c>
      <c r="C367" s="22" t="s">
        <v>2247</v>
      </c>
      <c r="D367" s="184" t="s">
        <v>3830</v>
      </c>
      <c r="E367" s="267">
        <v>9</v>
      </c>
      <c r="M367" s="61" t="s">
        <v>559</v>
      </c>
      <c r="X367" s="163">
        <v>7</v>
      </c>
      <c r="AD367" s="39" t="s">
        <v>2249</v>
      </c>
      <c r="AE367" s="40" t="s">
        <v>1725</v>
      </c>
      <c r="AM367" s="184">
        <v>1</v>
      </c>
      <c r="AP367" s="184">
        <v>1</v>
      </c>
      <c r="AQ367" s="184" t="s">
        <v>4141</v>
      </c>
    </row>
    <row r="368" spans="1:43" ht="25" customHeight="1">
      <c r="A368" s="184">
        <v>10367</v>
      </c>
      <c r="B368" s="21">
        <v>1</v>
      </c>
      <c r="C368" s="39" t="s">
        <v>318</v>
      </c>
      <c r="D368" s="184" t="s">
        <v>3830</v>
      </c>
      <c r="E368" s="267">
        <v>8</v>
      </c>
      <c r="M368" s="61" t="s">
        <v>567</v>
      </c>
      <c r="X368" s="163">
        <v>60</v>
      </c>
      <c r="AD368" s="39" t="s">
        <v>2251</v>
      </c>
      <c r="AE368" s="40" t="s">
        <v>317</v>
      </c>
      <c r="AM368" s="184">
        <v>1</v>
      </c>
      <c r="AP368" s="184">
        <v>1</v>
      </c>
      <c r="AQ368" s="184" t="s">
        <v>4142</v>
      </c>
    </row>
    <row r="369" spans="1:43" ht="25" customHeight="1">
      <c r="A369" s="184">
        <v>10368</v>
      </c>
      <c r="B369" s="21">
        <v>1</v>
      </c>
      <c r="C369" s="39" t="s">
        <v>2034</v>
      </c>
      <c r="D369" s="184" t="s">
        <v>3830</v>
      </c>
      <c r="E369" s="267">
        <v>12</v>
      </c>
      <c r="M369" s="61" t="s">
        <v>568</v>
      </c>
      <c r="X369" s="163">
        <v>23</v>
      </c>
      <c r="AD369" s="39" t="s">
        <v>1541</v>
      </c>
      <c r="AE369" s="40" t="s">
        <v>1818</v>
      </c>
      <c r="AM369" s="184">
        <v>1</v>
      </c>
      <c r="AP369" s="184">
        <v>1</v>
      </c>
      <c r="AQ369" s="184" t="s">
        <v>4143</v>
      </c>
    </row>
    <row r="370" spans="1:43" ht="25" customHeight="1">
      <c r="A370" s="184">
        <v>10369</v>
      </c>
      <c r="B370" s="21">
        <v>1</v>
      </c>
      <c r="C370" s="39" t="s">
        <v>331</v>
      </c>
      <c r="D370" s="184" t="s">
        <v>3830</v>
      </c>
      <c r="E370" s="267">
        <v>35</v>
      </c>
      <c r="M370" s="61" t="s">
        <v>578</v>
      </c>
      <c r="X370" s="163">
        <v>12</v>
      </c>
      <c r="AD370" s="22" t="s">
        <v>1726</v>
      </c>
      <c r="AE370" s="58" t="s">
        <v>332</v>
      </c>
      <c r="AM370" s="184">
        <v>1</v>
      </c>
      <c r="AP370" s="184">
        <v>1</v>
      </c>
      <c r="AQ370" s="184" t="s">
        <v>4144</v>
      </c>
    </row>
    <row r="371" spans="1:43" ht="25" customHeight="1">
      <c r="A371" s="184">
        <v>10370</v>
      </c>
      <c r="B371" s="21">
        <v>1</v>
      </c>
      <c r="C371" s="22" t="s">
        <v>1727</v>
      </c>
      <c r="D371" s="184" t="s">
        <v>3830</v>
      </c>
      <c r="E371" s="267">
        <v>100</v>
      </c>
      <c r="M371" s="61" t="s">
        <v>880</v>
      </c>
      <c r="X371" s="163"/>
      <c r="AD371" s="39" t="s">
        <v>2253</v>
      </c>
      <c r="AE371" s="40" t="s">
        <v>1730</v>
      </c>
      <c r="AM371" s="184">
        <v>1</v>
      </c>
      <c r="AP371" s="184">
        <v>1</v>
      </c>
      <c r="AQ371" s="184" t="s">
        <v>4145</v>
      </c>
    </row>
    <row r="372" spans="1:43" ht="25" customHeight="1">
      <c r="A372" s="184">
        <v>10371</v>
      </c>
      <c r="B372" s="21">
        <v>1</v>
      </c>
      <c r="C372" s="39" t="s">
        <v>1731</v>
      </c>
      <c r="D372" s="184" t="s">
        <v>3831</v>
      </c>
      <c r="E372" s="267">
        <v>22</v>
      </c>
      <c r="M372" s="61" t="s">
        <v>560</v>
      </c>
      <c r="X372" s="163">
        <v>5</v>
      </c>
      <c r="AD372" s="39" t="s">
        <v>1732</v>
      </c>
      <c r="AE372" s="40" t="s">
        <v>4349</v>
      </c>
      <c r="AM372" s="184">
        <v>1</v>
      </c>
      <c r="AP372" s="184">
        <v>1</v>
      </c>
      <c r="AQ372" s="184" t="s">
        <v>4146</v>
      </c>
    </row>
    <row r="373" spans="1:43" ht="25" customHeight="1">
      <c r="A373" s="184">
        <v>10372</v>
      </c>
      <c r="B373" s="21">
        <v>1</v>
      </c>
      <c r="C373" s="39" t="s">
        <v>774</v>
      </c>
      <c r="D373" s="184" t="s">
        <v>3831</v>
      </c>
      <c r="E373" s="267">
        <v>9</v>
      </c>
      <c r="M373" s="61" t="s">
        <v>561</v>
      </c>
      <c r="X373" s="163">
        <v>1</v>
      </c>
      <c r="AD373" s="39" t="s">
        <v>1740</v>
      </c>
      <c r="AE373" s="40" t="s">
        <v>1819</v>
      </c>
      <c r="AM373" s="184">
        <v>1</v>
      </c>
      <c r="AP373" s="184">
        <v>1</v>
      </c>
      <c r="AQ373" s="184" t="s">
        <v>4147</v>
      </c>
    </row>
    <row r="374" spans="1:43" ht="25" customHeight="1">
      <c r="A374" s="184">
        <v>10373</v>
      </c>
      <c r="B374" s="21">
        <v>1</v>
      </c>
      <c r="C374" s="39" t="s">
        <v>157</v>
      </c>
      <c r="D374" s="184" t="s">
        <v>3831</v>
      </c>
      <c r="E374" s="267">
        <v>9</v>
      </c>
      <c r="M374" s="61" t="s">
        <v>562</v>
      </c>
      <c r="X374" s="163">
        <v>1</v>
      </c>
      <c r="AD374" s="39" t="s">
        <v>2050</v>
      </c>
      <c r="AE374" s="40" t="s">
        <v>1820</v>
      </c>
      <c r="AM374" s="184">
        <v>1</v>
      </c>
      <c r="AP374" s="184">
        <v>1</v>
      </c>
      <c r="AQ374" s="184" t="s">
        <v>4148</v>
      </c>
    </row>
    <row r="375" spans="1:43" ht="25" customHeight="1">
      <c r="A375" s="184">
        <v>10374</v>
      </c>
      <c r="B375" s="21">
        <v>1</v>
      </c>
      <c r="C375" s="39" t="s">
        <v>2255</v>
      </c>
      <c r="D375" s="184" t="s">
        <v>3831</v>
      </c>
      <c r="E375" s="272">
        <v>4</v>
      </c>
      <c r="M375" s="85" t="s">
        <v>570</v>
      </c>
      <c r="X375" s="163">
        <v>25</v>
      </c>
      <c r="AD375" s="86" t="s">
        <v>2256</v>
      </c>
      <c r="AE375" s="45" t="s">
        <v>341</v>
      </c>
      <c r="AM375" s="184">
        <v>1</v>
      </c>
      <c r="AP375" s="184">
        <v>1</v>
      </c>
      <c r="AQ375" s="184" t="s">
        <v>4149</v>
      </c>
    </row>
    <row r="376" spans="1:43" ht="25" customHeight="1">
      <c r="A376" s="184">
        <v>10375</v>
      </c>
      <c r="B376" s="21">
        <v>1</v>
      </c>
      <c r="C376" s="86" t="s">
        <v>879</v>
      </c>
      <c r="D376" s="184" t="s">
        <v>3832</v>
      </c>
      <c r="E376" s="272">
        <v>10</v>
      </c>
      <c r="M376" s="85" t="s">
        <v>571</v>
      </c>
      <c r="X376" s="163"/>
      <c r="AD376" s="86" t="s">
        <v>2051</v>
      </c>
      <c r="AE376" s="45" t="s">
        <v>1821</v>
      </c>
      <c r="AM376" s="184">
        <v>1</v>
      </c>
      <c r="AP376" s="184">
        <v>1</v>
      </c>
      <c r="AQ376" s="184" t="s">
        <v>4150</v>
      </c>
    </row>
    <row r="377" spans="1:43" ht="25" customHeight="1">
      <c r="A377" s="184">
        <v>10376</v>
      </c>
      <c r="B377" s="21">
        <v>1</v>
      </c>
      <c r="C377" s="86" t="s">
        <v>2258</v>
      </c>
      <c r="D377" s="184" t="s">
        <v>3832</v>
      </c>
      <c r="E377" s="272">
        <v>22</v>
      </c>
      <c r="M377" s="85" t="s">
        <v>572</v>
      </c>
      <c r="X377" s="163">
        <v>20</v>
      </c>
      <c r="AD377" s="86" t="s">
        <v>2259</v>
      </c>
      <c r="AE377" s="45" t="s">
        <v>1822</v>
      </c>
      <c r="AM377" s="184">
        <v>1</v>
      </c>
      <c r="AP377" s="184">
        <v>1</v>
      </c>
      <c r="AQ377" s="184" t="s">
        <v>4151</v>
      </c>
    </row>
    <row r="378" spans="1:43" ht="25" customHeight="1">
      <c r="A378" s="184">
        <v>10377</v>
      </c>
      <c r="B378" s="21">
        <v>1</v>
      </c>
      <c r="C378" s="86" t="s">
        <v>2264</v>
      </c>
      <c r="D378" s="184" t="s">
        <v>3832</v>
      </c>
      <c r="E378" s="272">
        <v>18</v>
      </c>
      <c r="M378" s="85" t="s">
        <v>573</v>
      </c>
      <c r="X378" s="163">
        <v>10</v>
      </c>
      <c r="AD378" s="86" t="s">
        <v>2262</v>
      </c>
      <c r="AE378" s="45" t="s">
        <v>1823</v>
      </c>
      <c r="AM378" s="184">
        <v>1</v>
      </c>
      <c r="AP378" s="184">
        <v>1</v>
      </c>
      <c r="AQ378" s="184" t="s">
        <v>4152</v>
      </c>
    </row>
    <row r="379" spans="1:43" ht="25" customHeight="1">
      <c r="A379" s="184">
        <v>10378</v>
      </c>
      <c r="B379" s="21">
        <v>1</v>
      </c>
      <c r="C379" s="86" t="s">
        <v>2265</v>
      </c>
      <c r="D379" s="184" t="s">
        <v>3832</v>
      </c>
      <c r="E379" s="272">
        <v>14.5</v>
      </c>
      <c r="M379" s="85" t="s">
        <v>574</v>
      </c>
      <c r="X379" s="163">
        <v>10</v>
      </c>
      <c r="AD379" s="86" t="s">
        <v>2267</v>
      </c>
      <c r="AE379" s="45" t="s">
        <v>1824</v>
      </c>
      <c r="AM379" s="184">
        <v>1</v>
      </c>
      <c r="AP379" s="184">
        <v>1</v>
      </c>
      <c r="AQ379" s="184" t="s">
        <v>4153</v>
      </c>
    </row>
    <row r="380" spans="1:43" ht="25" customHeight="1">
      <c r="A380" s="184">
        <v>10379</v>
      </c>
      <c r="B380" s="21">
        <v>1</v>
      </c>
      <c r="C380" s="86" t="s">
        <v>84</v>
      </c>
      <c r="D380" s="184" t="s">
        <v>3833</v>
      </c>
      <c r="E380" s="272">
        <v>18</v>
      </c>
      <c r="M380" s="85" t="s">
        <v>563</v>
      </c>
      <c r="X380" s="163">
        <v>6</v>
      </c>
      <c r="AD380" s="86" t="s">
        <v>2052</v>
      </c>
      <c r="AE380" s="45" t="s">
        <v>1825</v>
      </c>
      <c r="AM380" s="184">
        <v>1</v>
      </c>
      <c r="AP380" s="184">
        <v>1</v>
      </c>
      <c r="AQ380" s="184" t="s">
        <v>4154</v>
      </c>
    </row>
    <row r="381" spans="1:43" ht="25" customHeight="1">
      <c r="A381" s="184">
        <v>10380</v>
      </c>
      <c r="B381" s="21">
        <v>1</v>
      </c>
      <c r="C381" s="86" t="s">
        <v>83</v>
      </c>
      <c r="D381" s="184" t="s">
        <v>3833</v>
      </c>
      <c r="E381" s="272">
        <v>45</v>
      </c>
      <c r="M381" s="85" t="s">
        <v>564</v>
      </c>
      <c r="X381" s="163">
        <v>2</v>
      </c>
      <c r="AD381" s="86" t="s">
        <v>2053</v>
      </c>
      <c r="AE381" s="45" t="s">
        <v>4350</v>
      </c>
      <c r="AM381" s="184">
        <v>1</v>
      </c>
      <c r="AP381" s="184">
        <v>1</v>
      </c>
      <c r="AQ381" s="184" t="s">
        <v>4155</v>
      </c>
    </row>
    <row r="382" spans="1:43" ht="25" customHeight="1">
      <c r="A382" s="184">
        <v>10381</v>
      </c>
      <c r="B382" s="21">
        <v>1</v>
      </c>
      <c r="C382" s="86" t="s">
        <v>82</v>
      </c>
      <c r="D382" s="184" t="s">
        <v>3833</v>
      </c>
      <c r="E382" s="272">
        <v>35</v>
      </c>
      <c r="M382" s="85" t="s">
        <v>565</v>
      </c>
      <c r="X382" s="133">
        <v>5</v>
      </c>
      <c r="AD382" s="86" t="s">
        <v>2054</v>
      </c>
      <c r="AE382" s="45" t="s">
        <v>4351</v>
      </c>
      <c r="AM382" s="184">
        <v>1</v>
      </c>
      <c r="AP382" s="184">
        <v>1</v>
      </c>
      <c r="AQ382" s="184" t="s">
        <v>4156</v>
      </c>
    </row>
    <row r="383" spans="1:43" ht="25" customHeight="1">
      <c r="A383" s="184">
        <v>10382</v>
      </c>
      <c r="B383" s="21">
        <v>1</v>
      </c>
      <c r="C383" s="86" t="s">
        <v>81</v>
      </c>
      <c r="D383" s="184" t="s">
        <v>3833</v>
      </c>
      <c r="E383" s="272">
        <v>90</v>
      </c>
      <c r="M383" s="84" t="s">
        <v>566</v>
      </c>
      <c r="X383" s="133">
        <v>1</v>
      </c>
      <c r="AD383" s="69" t="s">
        <v>2055</v>
      </c>
      <c r="AE383" s="23" t="s">
        <v>4352</v>
      </c>
      <c r="AM383" s="184">
        <v>1</v>
      </c>
      <c r="AP383" s="184">
        <v>1</v>
      </c>
      <c r="AQ383" s="184" t="s">
        <v>4157</v>
      </c>
    </row>
    <row r="384" spans="1:43" ht="25" customHeight="1">
      <c r="A384" s="184">
        <v>10383</v>
      </c>
      <c r="B384" s="21">
        <v>1</v>
      </c>
      <c r="C384" s="86" t="s">
        <v>322</v>
      </c>
      <c r="D384" s="184" t="s">
        <v>3833</v>
      </c>
      <c r="E384" s="265">
        <v>9</v>
      </c>
      <c r="M384" s="84" t="s">
        <v>569</v>
      </c>
      <c r="X384" s="133">
        <v>20</v>
      </c>
      <c r="AD384" s="69" t="s">
        <v>2056</v>
      </c>
      <c r="AE384" s="23" t="s">
        <v>1829</v>
      </c>
      <c r="AM384" s="184">
        <v>1</v>
      </c>
      <c r="AP384" s="184">
        <v>1</v>
      </c>
      <c r="AQ384" s="184" t="s">
        <v>4158</v>
      </c>
    </row>
    <row r="385" spans="1:43" ht="25" customHeight="1">
      <c r="A385" s="184">
        <v>10384</v>
      </c>
      <c r="B385" s="21">
        <v>1</v>
      </c>
      <c r="C385" s="90" t="s">
        <v>1085</v>
      </c>
      <c r="D385" s="184" t="s">
        <v>3833</v>
      </c>
      <c r="E385" s="267">
        <v>250</v>
      </c>
      <c r="M385" s="61" t="s">
        <v>579</v>
      </c>
      <c r="X385" s="129"/>
      <c r="AD385" s="39" t="s">
        <v>1084</v>
      </c>
      <c r="AE385" s="40" t="s">
        <v>339</v>
      </c>
      <c r="AM385" s="184">
        <v>1</v>
      </c>
      <c r="AP385" s="184">
        <v>1</v>
      </c>
      <c r="AQ385" s="184" t="s">
        <v>4159</v>
      </c>
    </row>
    <row r="386" spans="1:43" ht="25" customHeight="1">
      <c r="A386" s="184">
        <v>10385</v>
      </c>
      <c r="B386" s="21">
        <v>1</v>
      </c>
      <c r="C386" s="39" t="s">
        <v>877</v>
      </c>
      <c r="D386" s="184" t="s">
        <v>3833</v>
      </c>
      <c r="E386" s="267">
        <v>195</v>
      </c>
      <c r="M386" s="61" t="s">
        <v>580</v>
      </c>
      <c r="X386" s="163"/>
      <c r="AD386" s="39" t="s">
        <v>877</v>
      </c>
      <c r="AE386" s="23" t="s">
        <v>340</v>
      </c>
      <c r="AM386" s="184">
        <v>1</v>
      </c>
      <c r="AP386" s="184">
        <v>1</v>
      </c>
      <c r="AQ386" s="184" t="s">
        <v>4160</v>
      </c>
    </row>
    <row r="387" spans="1:43" ht="25" customHeight="1">
      <c r="A387" s="184">
        <v>10386</v>
      </c>
      <c r="B387" s="21">
        <v>1</v>
      </c>
      <c r="C387" s="39" t="s">
        <v>1848</v>
      </c>
      <c r="D387" s="184" t="s">
        <v>3833</v>
      </c>
      <c r="E387" s="267">
        <v>55</v>
      </c>
      <c r="M387" s="61" t="s">
        <v>893</v>
      </c>
      <c r="X387" s="163"/>
      <c r="AD387" s="39" t="s">
        <v>2057</v>
      </c>
      <c r="AE387" s="40" t="s">
        <v>1830</v>
      </c>
      <c r="AM387" s="184">
        <v>1</v>
      </c>
      <c r="AP387" s="184">
        <v>1</v>
      </c>
      <c r="AQ387" s="184" t="s">
        <v>4161</v>
      </c>
    </row>
    <row r="388" spans="1:43" ht="25" customHeight="1">
      <c r="A388" s="184">
        <v>10387</v>
      </c>
      <c r="B388" s="21">
        <v>1</v>
      </c>
      <c r="C388" s="39" t="s">
        <v>3060</v>
      </c>
      <c r="D388" s="184" t="s">
        <v>3833</v>
      </c>
      <c r="E388" s="267"/>
      <c r="M388" s="258" t="s">
        <v>1062</v>
      </c>
      <c r="X388" s="163"/>
      <c r="AD388" s="39" t="s">
        <v>4376</v>
      </c>
      <c r="AE388" s="40"/>
      <c r="AM388" s="184">
        <v>1</v>
      </c>
      <c r="AP388" s="184">
        <v>1</v>
      </c>
      <c r="AQ388" s="184" t="s">
        <v>4162</v>
      </c>
    </row>
    <row r="389" spans="1:43" ht="25" customHeight="1">
      <c r="A389" s="184">
        <v>10388</v>
      </c>
      <c r="B389" s="21">
        <v>1</v>
      </c>
      <c r="C389" s="39" t="s">
        <v>2840</v>
      </c>
      <c r="D389" s="184" t="s">
        <v>3833</v>
      </c>
      <c r="E389" s="267"/>
      <c r="M389" s="258" t="s">
        <v>4358</v>
      </c>
      <c r="X389" s="163"/>
      <c r="AD389" s="39" t="s">
        <v>2840</v>
      </c>
      <c r="AE389" s="40" t="s">
        <v>3079</v>
      </c>
      <c r="AM389" s="184">
        <v>1</v>
      </c>
      <c r="AP389" s="184">
        <v>1</v>
      </c>
      <c r="AQ389" s="184" t="s">
        <v>4429</v>
      </c>
    </row>
    <row r="390" spans="1:43" ht="25" customHeight="1">
      <c r="A390" s="184">
        <v>10389</v>
      </c>
      <c r="B390" s="21">
        <v>1</v>
      </c>
      <c r="C390" s="39" t="s">
        <v>2836</v>
      </c>
      <c r="D390" s="184" t="s">
        <v>3833</v>
      </c>
      <c r="E390" s="267"/>
      <c r="M390" s="258" t="s">
        <v>4359</v>
      </c>
      <c r="X390" s="163"/>
      <c r="AD390" s="39" t="s">
        <v>2836</v>
      </c>
      <c r="AE390" s="40" t="s">
        <v>3075</v>
      </c>
      <c r="AM390" s="184">
        <v>1</v>
      </c>
      <c r="AP390" s="184">
        <v>1</v>
      </c>
      <c r="AQ390" s="184" t="s">
        <v>4430</v>
      </c>
    </row>
    <row r="391" spans="1:43" ht="25" customHeight="1">
      <c r="A391" s="184">
        <v>10390</v>
      </c>
      <c r="B391" s="21">
        <v>1</v>
      </c>
      <c r="C391" s="39" t="s">
        <v>2837</v>
      </c>
      <c r="D391" s="184" t="s">
        <v>3833</v>
      </c>
      <c r="E391" s="267"/>
      <c r="M391" s="259" t="s">
        <v>4360</v>
      </c>
      <c r="X391" s="163"/>
      <c r="AD391" s="39" t="s">
        <v>2837</v>
      </c>
      <c r="AE391" s="40" t="s">
        <v>3080</v>
      </c>
      <c r="AM391" s="184">
        <v>1</v>
      </c>
      <c r="AP391" s="184">
        <v>1</v>
      </c>
      <c r="AQ391" s="184" t="s">
        <v>4431</v>
      </c>
    </row>
    <row r="392" spans="1:43" ht="25" customHeight="1">
      <c r="A392" s="184">
        <v>10391</v>
      </c>
      <c r="B392" s="21">
        <v>1</v>
      </c>
      <c r="C392" s="39" t="s">
        <v>3063</v>
      </c>
      <c r="D392" s="184" t="s">
        <v>3833</v>
      </c>
      <c r="E392" s="267"/>
      <c r="M392" s="259" t="s">
        <v>4361</v>
      </c>
      <c r="X392" s="163"/>
      <c r="AD392" s="39" t="s">
        <v>3071</v>
      </c>
      <c r="AE392" s="40" t="s">
        <v>3076</v>
      </c>
      <c r="AM392" s="184">
        <v>1</v>
      </c>
      <c r="AP392" s="184">
        <v>1</v>
      </c>
      <c r="AQ392" s="184" t="s">
        <v>4432</v>
      </c>
    </row>
    <row r="393" spans="1:43" ht="25" customHeight="1">
      <c r="A393" s="184">
        <v>10392</v>
      </c>
      <c r="B393" s="21">
        <v>1</v>
      </c>
      <c r="C393" s="39" t="s">
        <v>3062</v>
      </c>
      <c r="D393" s="184" t="s">
        <v>3833</v>
      </c>
      <c r="E393" s="267"/>
      <c r="M393" s="259" t="s">
        <v>4362</v>
      </c>
      <c r="X393" s="163"/>
      <c r="AD393" s="39" t="s">
        <v>3070</v>
      </c>
      <c r="AE393" s="40" t="s">
        <v>3077</v>
      </c>
      <c r="AM393" s="184">
        <v>1</v>
      </c>
      <c r="AP393" s="184">
        <v>1</v>
      </c>
      <c r="AQ393" s="184" t="s">
        <v>3899</v>
      </c>
    </row>
    <row r="394" spans="1:43" ht="25" customHeight="1">
      <c r="A394" s="184">
        <v>10393</v>
      </c>
      <c r="B394" s="21">
        <v>1</v>
      </c>
      <c r="C394" s="39" t="s">
        <v>3061</v>
      </c>
      <c r="D394" s="184" t="s">
        <v>3833</v>
      </c>
      <c r="E394" s="267"/>
      <c r="M394" s="61" t="s">
        <v>4363</v>
      </c>
      <c r="X394" s="163"/>
      <c r="AD394" s="39" t="s">
        <v>3069</v>
      </c>
      <c r="AE394" s="40" t="s">
        <v>3078</v>
      </c>
      <c r="AM394" s="184">
        <v>1</v>
      </c>
      <c r="AP394" s="184">
        <v>1</v>
      </c>
      <c r="AQ394" s="184" t="s">
        <v>3899</v>
      </c>
    </row>
    <row r="395" spans="1:43" ht="25" customHeight="1">
      <c r="A395" s="184">
        <v>10394</v>
      </c>
      <c r="B395" s="21">
        <v>1</v>
      </c>
      <c r="C395" s="39" t="s">
        <v>2269</v>
      </c>
      <c r="D395" s="184" t="s">
        <v>3834</v>
      </c>
      <c r="E395" s="267">
        <v>5</v>
      </c>
      <c r="M395" s="61" t="s">
        <v>1063</v>
      </c>
      <c r="X395" s="163">
        <v>33</v>
      </c>
      <c r="AD395" s="39" t="s">
        <v>2269</v>
      </c>
      <c r="AE395" s="40" t="s">
        <v>2444</v>
      </c>
      <c r="AM395" s="184">
        <v>1</v>
      </c>
      <c r="AP395" s="184">
        <v>1</v>
      </c>
      <c r="AQ395" s="184" t="s">
        <v>4163</v>
      </c>
    </row>
    <row r="396" spans="1:43" ht="25" customHeight="1">
      <c r="A396" s="184">
        <v>10395</v>
      </c>
      <c r="B396" s="21">
        <v>1</v>
      </c>
      <c r="C396" s="39" t="s">
        <v>2272</v>
      </c>
      <c r="D396" s="184" t="s">
        <v>3834</v>
      </c>
      <c r="E396" s="267">
        <v>5</v>
      </c>
      <c r="M396" s="71" t="s">
        <v>1064</v>
      </c>
      <c r="X396" s="163">
        <v>34</v>
      </c>
      <c r="AD396" s="39" t="s">
        <v>2273</v>
      </c>
      <c r="AE396" s="40" t="s">
        <v>2445</v>
      </c>
      <c r="AM396" s="184">
        <v>1</v>
      </c>
      <c r="AP396" s="184">
        <v>1</v>
      </c>
      <c r="AQ396" s="184" t="s">
        <v>4164</v>
      </c>
    </row>
    <row r="397" spans="1:43" ht="25" customHeight="1">
      <c r="A397" s="184">
        <v>10396</v>
      </c>
      <c r="B397" s="21">
        <v>1</v>
      </c>
      <c r="C397" s="39" t="s">
        <v>2271</v>
      </c>
      <c r="D397" s="184" t="s">
        <v>3834</v>
      </c>
      <c r="E397" s="267">
        <v>5</v>
      </c>
      <c r="M397" s="71" t="s">
        <v>1065</v>
      </c>
      <c r="X397" s="163">
        <v>63</v>
      </c>
      <c r="AD397" s="39" t="s">
        <v>2271</v>
      </c>
      <c r="AE397" s="40" t="s">
        <v>4353</v>
      </c>
      <c r="AM397" s="184">
        <v>1</v>
      </c>
      <c r="AP397" s="184">
        <v>1</v>
      </c>
      <c r="AQ397" s="184" t="s">
        <v>4165</v>
      </c>
    </row>
    <row r="398" spans="1:43" ht="25" customHeight="1">
      <c r="A398" s="184">
        <v>10397</v>
      </c>
      <c r="B398" s="21">
        <v>1</v>
      </c>
      <c r="C398" s="39" t="s">
        <v>2814</v>
      </c>
      <c r="D398" s="184" t="s">
        <v>3834</v>
      </c>
      <c r="E398" s="267">
        <v>6</v>
      </c>
      <c r="M398" s="71" t="s">
        <v>2145</v>
      </c>
      <c r="X398" s="163">
        <v>16</v>
      </c>
      <c r="AD398" s="39" t="s">
        <v>2816</v>
      </c>
      <c r="AE398" s="40" t="s">
        <v>2446</v>
      </c>
      <c r="AM398" s="184">
        <v>1</v>
      </c>
      <c r="AP398" s="184">
        <v>1</v>
      </c>
      <c r="AQ398" s="184" t="s">
        <v>4166</v>
      </c>
    </row>
    <row r="399" spans="1:43" ht="25" customHeight="1">
      <c r="A399" s="184">
        <v>10398</v>
      </c>
      <c r="B399" s="21">
        <v>1</v>
      </c>
      <c r="C399" s="39" t="s">
        <v>2274</v>
      </c>
      <c r="D399" s="184" t="s">
        <v>3834</v>
      </c>
      <c r="E399" s="267">
        <v>6</v>
      </c>
      <c r="M399" s="71" t="s">
        <v>2146</v>
      </c>
      <c r="X399" s="163">
        <v>15</v>
      </c>
      <c r="AD399" s="39" t="s">
        <v>2275</v>
      </c>
      <c r="AE399" s="40" t="s">
        <v>2443</v>
      </c>
      <c r="AM399" s="184">
        <v>1</v>
      </c>
      <c r="AP399" s="184">
        <v>1</v>
      </c>
      <c r="AQ399" s="184" t="s">
        <v>4167</v>
      </c>
    </row>
    <row r="400" spans="1:43" ht="25" customHeight="1">
      <c r="A400" s="184">
        <v>10399</v>
      </c>
      <c r="B400" s="21">
        <v>1</v>
      </c>
      <c r="C400" s="39" t="s">
        <v>2368</v>
      </c>
      <c r="D400" s="184" t="s">
        <v>3834</v>
      </c>
      <c r="E400" s="267">
        <v>12</v>
      </c>
      <c r="M400" s="71" t="s">
        <v>2147</v>
      </c>
      <c r="X400" s="163">
        <v>20</v>
      </c>
      <c r="AD400" s="39" t="s">
        <v>2812</v>
      </c>
      <c r="AE400" s="40" t="s">
        <v>2447</v>
      </c>
      <c r="AM400" s="184">
        <v>1</v>
      </c>
      <c r="AP400" s="184">
        <v>1</v>
      </c>
      <c r="AQ400" s="184" t="s">
        <v>4168</v>
      </c>
    </row>
    <row r="401" spans="1:43" ht="25" customHeight="1">
      <c r="A401" s="184">
        <v>10400</v>
      </c>
      <c r="B401" s="21">
        <v>1</v>
      </c>
      <c r="C401" s="39" t="s">
        <v>2312</v>
      </c>
      <c r="D401" s="184" t="s">
        <v>3834</v>
      </c>
      <c r="E401" s="267">
        <v>12</v>
      </c>
      <c r="M401" s="71" t="s">
        <v>2311</v>
      </c>
      <c r="X401" s="163">
        <v>20</v>
      </c>
      <c r="AD401" s="39" t="s">
        <v>2312</v>
      </c>
      <c r="AE401" s="40" t="s">
        <v>2448</v>
      </c>
      <c r="AM401" s="184">
        <v>1</v>
      </c>
      <c r="AP401" s="184">
        <v>1</v>
      </c>
      <c r="AQ401" s="184" t="s">
        <v>4169</v>
      </c>
    </row>
    <row r="402" spans="1:43" ht="25" customHeight="1">
      <c r="A402" s="184">
        <v>10401</v>
      </c>
      <c r="B402" s="21">
        <v>1</v>
      </c>
      <c r="C402" s="39" t="s">
        <v>2452</v>
      </c>
      <c r="D402" s="184" t="s">
        <v>3834</v>
      </c>
      <c r="E402" s="267">
        <v>8</v>
      </c>
      <c r="M402" s="71" t="s">
        <v>2450</v>
      </c>
      <c r="X402" s="163">
        <v>20</v>
      </c>
      <c r="AD402" s="39" t="s">
        <v>2471</v>
      </c>
      <c r="AE402" s="40" t="s">
        <v>2468</v>
      </c>
      <c r="AM402" s="184">
        <v>1</v>
      </c>
      <c r="AP402" s="184">
        <v>1</v>
      </c>
      <c r="AQ402" s="184" t="s">
        <v>4170</v>
      </c>
    </row>
    <row r="403" spans="1:43" ht="25" customHeight="1">
      <c r="A403" s="184">
        <v>10402</v>
      </c>
      <c r="B403" s="21">
        <v>1</v>
      </c>
      <c r="C403" s="39" t="s">
        <v>2453</v>
      </c>
      <c r="D403" s="184" t="s">
        <v>3834</v>
      </c>
      <c r="E403" s="267">
        <v>8</v>
      </c>
      <c r="M403" s="61" t="s">
        <v>2451</v>
      </c>
      <c r="X403" s="163">
        <v>20</v>
      </c>
      <c r="AD403" s="39" t="s">
        <v>2473</v>
      </c>
      <c r="AE403" s="40" t="s">
        <v>2469</v>
      </c>
      <c r="AM403" s="184">
        <v>1</v>
      </c>
      <c r="AP403" s="184">
        <v>1</v>
      </c>
      <c r="AQ403" s="184" t="s">
        <v>4171</v>
      </c>
    </row>
    <row r="404" spans="1:43" ht="25" customHeight="1">
      <c r="A404" s="184">
        <v>10403</v>
      </c>
      <c r="B404" s="21">
        <v>1</v>
      </c>
      <c r="C404" s="39" t="s">
        <v>2436</v>
      </c>
      <c r="D404" s="184" t="s">
        <v>3834</v>
      </c>
      <c r="E404" s="267">
        <v>12</v>
      </c>
      <c r="M404" s="61" t="s">
        <v>581</v>
      </c>
      <c r="X404" s="163">
        <v>20</v>
      </c>
      <c r="AD404" s="39" t="s">
        <v>2437</v>
      </c>
      <c r="AE404" s="40" t="s">
        <v>2467</v>
      </c>
      <c r="AM404" s="184">
        <v>1</v>
      </c>
      <c r="AP404" s="184">
        <v>1</v>
      </c>
      <c r="AQ404" s="184" t="s">
        <v>4172</v>
      </c>
    </row>
    <row r="405" spans="1:43" ht="25" customHeight="1">
      <c r="A405" s="184">
        <v>10404</v>
      </c>
      <c r="B405" s="21">
        <v>1</v>
      </c>
      <c r="C405" s="39" t="s">
        <v>2433</v>
      </c>
      <c r="D405" s="184" t="s">
        <v>3834</v>
      </c>
      <c r="E405" s="267">
        <v>12</v>
      </c>
      <c r="M405" s="61" t="s">
        <v>2426</v>
      </c>
      <c r="X405" s="163">
        <v>20</v>
      </c>
      <c r="AD405" s="39" t="s">
        <v>2439</v>
      </c>
      <c r="AE405" s="40" t="s">
        <v>2466</v>
      </c>
      <c r="AM405" s="184">
        <v>1</v>
      </c>
      <c r="AP405" s="184">
        <v>1</v>
      </c>
      <c r="AQ405" s="184" t="s">
        <v>4173</v>
      </c>
    </row>
    <row r="406" spans="1:43" ht="25" customHeight="1">
      <c r="A406" s="184">
        <v>10405</v>
      </c>
      <c r="B406" s="21">
        <v>1</v>
      </c>
      <c r="C406" s="69" t="s">
        <v>2425</v>
      </c>
      <c r="D406" s="184" t="s">
        <v>3834</v>
      </c>
      <c r="E406" s="267">
        <v>12</v>
      </c>
      <c r="M406" s="61" t="s">
        <v>2427</v>
      </c>
      <c r="X406" s="163">
        <v>34</v>
      </c>
      <c r="AD406" s="39" t="s">
        <v>2441</v>
      </c>
      <c r="AE406" s="40" t="s">
        <v>2813</v>
      </c>
      <c r="AM406" s="184">
        <v>1</v>
      </c>
      <c r="AP406" s="184">
        <v>1</v>
      </c>
      <c r="AQ406" s="184" t="s">
        <v>4174</v>
      </c>
    </row>
    <row r="407" spans="1:43" ht="25" customHeight="1">
      <c r="A407" s="184">
        <v>10406</v>
      </c>
      <c r="B407" s="21">
        <v>1</v>
      </c>
      <c r="C407" s="39" t="s">
        <v>2432</v>
      </c>
      <c r="D407" s="184" t="s">
        <v>3834</v>
      </c>
      <c r="E407" s="267">
        <v>12</v>
      </c>
      <c r="M407" s="61" t="s">
        <v>2428</v>
      </c>
      <c r="X407" s="163">
        <v>20</v>
      </c>
      <c r="AD407" s="39" t="s">
        <v>2442</v>
      </c>
      <c r="AE407" s="40" t="s">
        <v>2465</v>
      </c>
      <c r="AM407" s="184">
        <v>1</v>
      </c>
      <c r="AP407" s="184">
        <v>1</v>
      </c>
      <c r="AQ407" s="184" t="s">
        <v>4175</v>
      </c>
    </row>
    <row r="408" spans="1:43" ht="25" customHeight="1">
      <c r="A408" s="184">
        <v>10407</v>
      </c>
      <c r="B408" s="21">
        <v>1</v>
      </c>
      <c r="C408" s="39" t="s">
        <v>2434</v>
      </c>
      <c r="D408" s="184" t="s">
        <v>3834</v>
      </c>
      <c r="E408" s="267">
        <v>12</v>
      </c>
      <c r="M408" s="61" t="s">
        <v>2429</v>
      </c>
      <c r="X408" s="163">
        <v>20</v>
      </c>
      <c r="AD408" s="39" t="s">
        <v>2449</v>
      </c>
      <c r="AE408" s="40" t="s">
        <v>2464</v>
      </c>
      <c r="AM408" s="184">
        <v>1</v>
      </c>
      <c r="AP408" s="184">
        <v>1</v>
      </c>
      <c r="AQ408" s="184" t="s">
        <v>4176</v>
      </c>
    </row>
    <row r="409" spans="1:43" ht="25" customHeight="1">
      <c r="A409" s="184">
        <v>10408</v>
      </c>
      <c r="B409" s="21">
        <v>1</v>
      </c>
      <c r="C409" s="39" t="s">
        <v>2431</v>
      </c>
      <c r="D409" s="184" t="s">
        <v>3834</v>
      </c>
      <c r="E409" s="267">
        <v>12</v>
      </c>
      <c r="M409" s="61" t="s">
        <v>2430</v>
      </c>
      <c r="X409" s="163">
        <v>20</v>
      </c>
      <c r="AD409" s="39" t="s">
        <v>2460</v>
      </c>
      <c r="AE409" s="40" t="s">
        <v>2463</v>
      </c>
      <c r="AM409" s="184">
        <v>1</v>
      </c>
      <c r="AP409" s="184">
        <v>1</v>
      </c>
      <c r="AQ409" s="184" t="s">
        <v>4177</v>
      </c>
    </row>
    <row r="410" spans="1:43" ht="25" customHeight="1">
      <c r="A410" s="184">
        <v>10409</v>
      </c>
      <c r="B410" s="21">
        <v>1</v>
      </c>
      <c r="C410" s="39" t="s">
        <v>2455</v>
      </c>
      <c r="D410" s="184" t="s">
        <v>3834</v>
      </c>
      <c r="E410" s="267">
        <v>12</v>
      </c>
      <c r="M410" s="61" t="s">
        <v>2454</v>
      </c>
      <c r="X410" s="163">
        <v>20</v>
      </c>
      <c r="AD410" s="39" t="s">
        <v>2458</v>
      </c>
      <c r="AE410" s="40" t="s">
        <v>2462</v>
      </c>
      <c r="AM410" s="184">
        <v>1</v>
      </c>
      <c r="AP410" s="184">
        <v>1</v>
      </c>
      <c r="AQ410" s="184" t="s">
        <v>4178</v>
      </c>
    </row>
    <row r="411" spans="1:43" ht="25" customHeight="1">
      <c r="A411" s="184">
        <v>10410</v>
      </c>
      <c r="B411" s="21">
        <v>1</v>
      </c>
      <c r="C411" s="39" t="s">
        <v>3117</v>
      </c>
      <c r="D411" s="184" t="s">
        <v>3834</v>
      </c>
      <c r="E411" s="267">
        <v>14</v>
      </c>
      <c r="M411" s="61" t="s">
        <v>3116</v>
      </c>
      <c r="X411" s="163">
        <v>20</v>
      </c>
      <c r="AD411" s="39" t="s">
        <v>3117</v>
      </c>
      <c r="AE411" s="62" t="s">
        <v>3121</v>
      </c>
      <c r="AM411" s="184">
        <v>1</v>
      </c>
      <c r="AP411" s="184">
        <v>1</v>
      </c>
      <c r="AQ411" s="184" t="s">
        <v>4179</v>
      </c>
    </row>
    <row r="412" spans="1:43" ht="25" customHeight="1">
      <c r="A412" s="184">
        <v>10411</v>
      </c>
      <c r="B412" s="21">
        <v>1</v>
      </c>
      <c r="C412" s="39" t="s">
        <v>1734</v>
      </c>
      <c r="D412" s="184" t="s">
        <v>3835</v>
      </c>
      <c r="E412" s="267">
        <v>220</v>
      </c>
      <c r="M412" s="61" t="s">
        <v>2424</v>
      </c>
      <c r="X412" s="163">
        <v>1</v>
      </c>
      <c r="AD412" s="39" t="s">
        <v>2058</v>
      </c>
      <c r="AE412" s="40" t="s">
        <v>4354</v>
      </c>
      <c r="AM412" s="184">
        <v>1</v>
      </c>
      <c r="AP412" s="184">
        <v>1</v>
      </c>
      <c r="AQ412" s="184" t="s">
        <v>4180</v>
      </c>
    </row>
    <row r="413" spans="1:43" ht="25" customHeight="1">
      <c r="A413" s="184">
        <v>10412</v>
      </c>
      <c r="B413" s="21">
        <v>1</v>
      </c>
      <c r="C413" s="39" t="s">
        <v>250</v>
      </c>
      <c r="D413" s="184" t="s">
        <v>3836</v>
      </c>
      <c r="E413" s="267">
        <v>8</v>
      </c>
      <c r="M413" s="61" t="s">
        <v>582</v>
      </c>
      <c r="X413" s="163">
        <v>4</v>
      </c>
      <c r="AD413" s="39" t="s">
        <v>1080</v>
      </c>
      <c r="AE413" s="40" t="s">
        <v>1082</v>
      </c>
      <c r="AM413" s="184">
        <v>1</v>
      </c>
      <c r="AP413" s="184">
        <v>1</v>
      </c>
      <c r="AQ413" s="184" t="s">
        <v>4181</v>
      </c>
    </row>
    <row r="414" spans="1:43" ht="25" customHeight="1">
      <c r="A414" s="184">
        <v>10413</v>
      </c>
      <c r="B414" s="21">
        <v>1</v>
      </c>
      <c r="C414" s="39" t="s">
        <v>346</v>
      </c>
      <c r="D414" s="184" t="s">
        <v>3836</v>
      </c>
      <c r="E414" s="267">
        <v>12</v>
      </c>
      <c r="M414" s="61" t="s">
        <v>583</v>
      </c>
      <c r="X414" s="163"/>
      <c r="AD414" s="39" t="s">
        <v>1074</v>
      </c>
      <c r="AE414" s="40" t="s">
        <v>154</v>
      </c>
      <c r="AM414" s="184">
        <v>1</v>
      </c>
      <c r="AP414" s="184">
        <v>1</v>
      </c>
      <c r="AQ414" s="184" t="s">
        <v>4182</v>
      </c>
    </row>
    <row r="415" spans="1:43" ht="25" customHeight="1">
      <c r="A415" s="184">
        <v>10414</v>
      </c>
      <c r="B415" s="21">
        <v>1</v>
      </c>
      <c r="C415" s="39" t="s">
        <v>777</v>
      </c>
      <c r="D415" s="184" t="s">
        <v>3836</v>
      </c>
      <c r="E415" s="267">
        <v>18</v>
      </c>
      <c r="M415" s="61" t="s">
        <v>584</v>
      </c>
      <c r="X415" s="163"/>
      <c r="AD415" s="39" t="s">
        <v>1075</v>
      </c>
      <c r="AE415" s="40" t="s">
        <v>156</v>
      </c>
      <c r="AM415" s="184">
        <v>1</v>
      </c>
      <c r="AP415" s="184">
        <v>1</v>
      </c>
      <c r="AQ415" s="184" t="s">
        <v>4183</v>
      </c>
    </row>
    <row r="416" spans="1:43" ht="25" customHeight="1">
      <c r="A416" s="184">
        <v>10415</v>
      </c>
      <c r="B416" s="21">
        <v>1</v>
      </c>
      <c r="C416" s="39" t="s">
        <v>776</v>
      </c>
      <c r="D416" s="184" t="s">
        <v>3836</v>
      </c>
      <c r="E416" s="267">
        <v>24</v>
      </c>
      <c r="M416" s="61" t="s">
        <v>585</v>
      </c>
      <c r="X416" s="163"/>
      <c r="AD416" s="39" t="s">
        <v>1076</v>
      </c>
      <c r="AE416" s="40" t="s">
        <v>155</v>
      </c>
      <c r="AM416" s="184">
        <v>1</v>
      </c>
      <c r="AP416" s="184">
        <v>1</v>
      </c>
      <c r="AQ416" s="184" t="s">
        <v>4184</v>
      </c>
    </row>
    <row r="417" spans="1:43" ht="25" customHeight="1">
      <c r="A417" s="184">
        <v>10416</v>
      </c>
      <c r="B417" s="21">
        <v>1</v>
      </c>
      <c r="C417" s="39" t="s">
        <v>775</v>
      </c>
      <c r="D417" s="184" t="s">
        <v>3836</v>
      </c>
      <c r="E417" s="267">
        <v>30</v>
      </c>
      <c r="M417" s="61" t="s">
        <v>586</v>
      </c>
      <c r="X417" s="163"/>
      <c r="AD417" s="39" t="s">
        <v>1077</v>
      </c>
      <c r="AE417" s="62" t="s">
        <v>1071</v>
      </c>
      <c r="AM417" s="184">
        <v>1</v>
      </c>
      <c r="AP417" s="184">
        <v>1</v>
      </c>
      <c r="AQ417" s="184" t="s">
        <v>4185</v>
      </c>
    </row>
    <row r="418" spans="1:43" ht="25" customHeight="1">
      <c r="A418" s="184">
        <v>10417</v>
      </c>
      <c r="B418" s="21">
        <v>1</v>
      </c>
      <c r="C418" s="39" t="s">
        <v>149</v>
      </c>
      <c r="D418" s="184" t="s">
        <v>3836</v>
      </c>
      <c r="E418" s="267">
        <v>60</v>
      </c>
      <c r="M418" s="61" t="s">
        <v>587</v>
      </c>
      <c r="X418" s="163"/>
      <c r="AD418" s="39" t="s">
        <v>1277</v>
      </c>
      <c r="AE418" s="62" t="s">
        <v>4355</v>
      </c>
      <c r="AM418" s="184">
        <v>1</v>
      </c>
      <c r="AP418" s="184">
        <v>1</v>
      </c>
      <c r="AQ418" s="184" t="s">
        <v>4186</v>
      </c>
    </row>
    <row r="419" spans="1:43" ht="25" customHeight="1">
      <c r="A419" s="184">
        <v>10418</v>
      </c>
      <c r="B419" s="21">
        <v>1</v>
      </c>
      <c r="C419" s="39" t="s">
        <v>150</v>
      </c>
      <c r="D419" s="184" t="s">
        <v>3836</v>
      </c>
      <c r="E419" s="267">
        <v>40</v>
      </c>
      <c r="M419" s="61" t="s">
        <v>588</v>
      </c>
      <c r="X419" s="163"/>
      <c r="AD419" s="39" t="s">
        <v>150</v>
      </c>
      <c r="AE419" s="40" t="s">
        <v>4356</v>
      </c>
      <c r="AM419" s="184">
        <v>1</v>
      </c>
      <c r="AP419" s="184">
        <v>1</v>
      </c>
      <c r="AQ419" s="184" t="s">
        <v>4187</v>
      </c>
    </row>
    <row r="420" spans="1:43" ht="25" customHeight="1">
      <c r="A420" s="184">
        <v>10419</v>
      </c>
      <c r="B420" s="21">
        <v>1</v>
      </c>
      <c r="C420" s="39" t="s">
        <v>1849</v>
      </c>
      <c r="D420" s="184" t="s">
        <v>3836</v>
      </c>
      <c r="E420" s="267">
        <v>30</v>
      </c>
      <c r="M420" s="61" t="s">
        <v>589</v>
      </c>
      <c r="X420" s="163"/>
      <c r="AD420" s="39" t="s">
        <v>2059</v>
      </c>
      <c r="AE420" s="40" t="s">
        <v>151</v>
      </c>
      <c r="AM420" s="184">
        <v>1</v>
      </c>
      <c r="AP420" s="184">
        <v>1</v>
      </c>
      <c r="AQ420" s="184" t="s">
        <v>4188</v>
      </c>
    </row>
    <row r="421" spans="1:43" ht="25" customHeight="1">
      <c r="A421" s="184">
        <v>10420</v>
      </c>
      <c r="B421" s="21">
        <v>1</v>
      </c>
      <c r="C421" s="39" t="s">
        <v>1850</v>
      </c>
      <c r="D421" s="184" t="s">
        <v>3836</v>
      </c>
      <c r="E421" s="267">
        <v>22</v>
      </c>
      <c r="M421" s="61" t="s">
        <v>590</v>
      </c>
      <c r="X421" s="163"/>
      <c r="AD421" s="39" t="s">
        <v>2060</v>
      </c>
      <c r="AE421" s="40" t="s">
        <v>152</v>
      </c>
      <c r="AM421" s="184">
        <v>1</v>
      </c>
      <c r="AP421" s="184">
        <v>1</v>
      </c>
      <c r="AQ421" s="184" t="s">
        <v>4189</v>
      </c>
    </row>
    <row r="422" spans="1:43" ht="25" customHeight="1">
      <c r="A422" s="184">
        <v>10421</v>
      </c>
      <c r="B422" s="21">
        <v>1</v>
      </c>
      <c r="C422" s="39" t="s">
        <v>1851</v>
      </c>
      <c r="D422" s="184" t="s">
        <v>3836</v>
      </c>
      <c r="E422" s="267">
        <v>18</v>
      </c>
      <c r="M422" s="61" t="s">
        <v>674</v>
      </c>
      <c r="X422" s="163"/>
      <c r="AD422" s="39" t="s">
        <v>2061</v>
      </c>
      <c r="AE422" s="40" t="s">
        <v>153</v>
      </c>
      <c r="AM422" s="184">
        <v>1</v>
      </c>
      <c r="AP422" s="184">
        <v>1</v>
      </c>
      <c r="AQ422" s="184" t="s">
        <v>4190</v>
      </c>
    </row>
    <row r="423" spans="1:43" ht="25" customHeight="1">
      <c r="A423" s="184">
        <v>10422</v>
      </c>
      <c r="B423" s="21">
        <v>1</v>
      </c>
      <c r="C423" s="39" t="s">
        <v>3122</v>
      </c>
      <c r="D423" s="184" t="s">
        <v>3834</v>
      </c>
      <c r="E423" s="267">
        <v>45</v>
      </c>
      <c r="M423" s="61" t="s">
        <v>2747</v>
      </c>
      <c r="X423" s="163">
        <v>8</v>
      </c>
      <c r="AD423" s="39" t="s">
        <v>2749</v>
      </c>
      <c r="AE423" s="40" t="s">
        <v>2748</v>
      </c>
      <c r="AM423" s="184">
        <v>1</v>
      </c>
      <c r="AP423" s="184">
        <v>1</v>
      </c>
      <c r="AQ423" s="184" t="s">
        <v>4191</v>
      </c>
    </row>
    <row r="424" spans="1:43" ht="25" customHeight="1">
      <c r="A424" s="184">
        <v>10423</v>
      </c>
      <c r="B424" s="21">
        <v>1</v>
      </c>
      <c r="C424" s="39" t="s">
        <v>3253</v>
      </c>
      <c r="D424" s="184" t="s">
        <v>3834</v>
      </c>
      <c r="E424" s="267">
        <v>25</v>
      </c>
      <c r="M424" s="61" t="s">
        <v>3057</v>
      </c>
      <c r="X424" s="163">
        <v>8</v>
      </c>
      <c r="AD424" s="39" t="s">
        <v>3257</v>
      </c>
      <c r="AE424" s="40" t="s">
        <v>3123</v>
      </c>
      <c r="AM424" s="184">
        <v>1</v>
      </c>
      <c r="AP424" s="184">
        <v>1</v>
      </c>
      <c r="AQ424" s="184" t="s">
        <v>4192</v>
      </c>
    </row>
    <row r="425" spans="1:43" ht="25" customHeight="1">
      <c r="A425" s="184">
        <v>10424</v>
      </c>
      <c r="B425" s="21">
        <v>1</v>
      </c>
      <c r="C425" s="39" t="s">
        <v>3254</v>
      </c>
      <c r="D425" s="184" t="s">
        <v>3834</v>
      </c>
      <c r="E425" s="261">
        <v>25</v>
      </c>
      <c r="M425" s="64" t="s">
        <v>3058</v>
      </c>
      <c r="X425" s="163">
        <v>8</v>
      </c>
      <c r="AD425" s="16" t="s">
        <v>3258</v>
      </c>
      <c r="AE425" s="11" t="s">
        <v>3124</v>
      </c>
      <c r="AM425" s="184">
        <v>1</v>
      </c>
      <c r="AP425" s="184">
        <v>1</v>
      </c>
      <c r="AQ425" s="184" t="s">
        <v>4193</v>
      </c>
    </row>
    <row r="426" spans="1:43" ht="25" customHeight="1">
      <c r="A426" s="184">
        <v>10425</v>
      </c>
      <c r="B426" s="21">
        <v>1</v>
      </c>
      <c r="C426" s="16" t="s">
        <v>325</v>
      </c>
      <c r="D426" s="184" t="s">
        <v>3837</v>
      </c>
      <c r="E426" s="261">
        <v>5500</v>
      </c>
      <c r="M426" s="64" t="s">
        <v>543</v>
      </c>
      <c r="X426" s="127">
        <v>1</v>
      </c>
      <c r="AD426" s="16" t="s">
        <v>1087</v>
      </c>
      <c r="AE426" s="11" t="s">
        <v>327</v>
      </c>
      <c r="AM426" s="184">
        <v>1</v>
      </c>
      <c r="AP426" s="184">
        <v>1</v>
      </c>
      <c r="AQ426" s="184" t="s">
        <v>4194</v>
      </c>
    </row>
    <row r="427" spans="1:43" ht="25" customHeight="1">
      <c r="A427" s="184">
        <v>10426</v>
      </c>
      <c r="B427" s="21">
        <v>1</v>
      </c>
      <c r="C427" s="16" t="s">
        <v>3074</v>
      </c>
      <c r="D427" s="184" t="s">
        <v>3837</v>
      </c>
      <c r="E427" s="261">
        <v>6800</v>
      </c>
      <c r="M427" s="64" t="s">
        <v>544</v>
      </c>
      <c r="X427" s="127">
        <v>1</v>
      </c>
      <c r="AD427" s="20" t="s">
        <v>1088</v>
      </c>
      <c r="AE427" s="11" t="s">
        <v>1832</v>
      </c>
      <c r="AM427" s="184">
        <v>1</v>
      </c>
      <c r="AP427" s="184">
        <v>1</v>
      </c>
      <c r="AQ427" s="184" t="s">
        <v>4195</v>
      </c>
    </row>
    <row r="428" spans="1:43" ht="25" customHeight="1">
      <c r="A428" s="184">
        <v>10427</v>
      </c>
      <c r="B428" s="21">
        <v>1</v>
      </c>
      <c r="C428" s="20" t="s">
        <v>254</v>
      </c>
      <c r="D428" s="184" t="s">
        <v>3838</v>
      </c>
      <c r="E428" s="267">
        <v>250</v>
      </c>
      <c r="M428" s="66" t="s">
        <v>545</v>
      </c>
      <c r="X428" s="127">
        <v>1</v>
      </c>
      <c r="AD428" s="22" t="s">
        <v>1092</v>
      </c>
      <c r="AE428" s="23" t="s">
        <v>253</v>
      </c>
      <c r="AM428" s="184">
        <v>1</v>
      </c>
      <c r="AP428" s="184">
        <v>1</v>
      </c>
      <c r="AQ428" s="184" t="s">
        <v>4196</v>
      </c>
    </row>
    <row r="429" spans="1:43" ht="25" customHeight="1">
      <c r="A429" s="184">
        <v>10428</v>
      </c>
      <c r="B429" s="21">
        <v>1</v>
      </c>
      <c r="C429" s="22" t="s">
        <v>1013</v>
      </c>
      <c r="D429" s="184" t="s">
        <v>3839</v>
      </c>
      <c r="E429" s="267">
        <v>18</v>
      </c>
      <c r="M429" s="67" t="s">
        <v>653</v>
      </c>
      <c r="X429" s="134">
        <v>2</v>
      </c>
      <c r="AD429" s="39" t="s">
        <v>1151</v>
      </c>
      <c r="AE429" s="40" t="s">
        <v>2277</v>
      </c>
      <c r="AM429" s="184">
        <v>1</v>
      </c>
      <c r="AP429" s="184">
        <v>1</v>
      </c>
      <c r="AQ429" s="184" t="s">
        <v>4197</v>
      </c>
    </row>
    <row r="430" spans="1:43" ht="25" customHeight="1">
      <c r="A430" s="184">
        <v>10429</v>
      </c>
      <c r="B430" s="21">
        <v>1</v>
      </c>
      <c r="C430" s="39" t="s">
        <v>1014</v>
      </c>
      <c r="D430" s="184" t="s">
        <v>3839</v>
      </c>
      <c r="E430" s="274">
        <v>28</v>
      </c>
      <c r="M430" s="66" t="s">
        <v>654</v>
      </c>
      <c r="X430" s="131"/>
      <c r="AD430" s="77" t="s">
        <v>1152</v>
      </c>
      <c r="AE430" s="78" t="s">
        <v>1833</v>
      </c>
      <c r="AM430" s="184">
        <v>1</v>
      </c>
      <c r="AP430" s="184">
        <v>1</v>
      </c>
      <c r="AQ430" s="184" t="s">
        <v>4443</v>
      </c>
    </row>
    <row r="431" spans="1:43" ht="25" customHeight="1">
      <c r="A431" s="184">
        <v>10430</v>
      </c>
      <c r="B431" s="21">
        <v>1</v>
      </c>
      <c r="C431" s="77" t="s">
        <v>1015</v>
      </c>
      <c r="D431" s="184" t="s">
        <v>3839</v>
      </c>
      <c r="E431" s="274">
        <v>22</v>
      </c>
      <c r="M431" s="67" t="s">
        <v>675</v>
      </c>
      <c r="X431" s="101"/>
      <c r="AD431" s="69" t="s">
        <v>1153</v>
      </c>
      <c r="AE431" s="78" t="s">
        <v>680</v>
      </c>
      <c r="AM431" s="184">
        <v>1</v>
      </c>
      <c r="AP431" s="184">
        <v>1</v>
      </c>
      <c r="AQ431" s="184" t="s">
        <v>4198</v>
      </c>
    </row>
    <row r="432" spans="1:43" ht="25" customHeight="1">
      <c r="A432" s="184">
        <v>10431</v>
      </c>
      <c r="B432" s="21">
        <v>1</v>
      </c>
      <c r="C432" s="69" t="s">
        <v>679</v>
      </c>
      <c r="D432" s="184" t="s">
        <v>3839</v>
      </c>
      <c r="E432" s="274">
        <v>22</v>
      </c>
      <c r="M432" s="66" t="s">
        <v>676</v>
      </c>
      <c r="X432" s="130"/>
      <c r="AD432" s="69" t="s">
        <v>1154</v>
      </c>
      <c r="AE432" s="78" t="s">
        <v>1167</v>
      </c>
      <c r="AM432" s="184">
        <v>1</v>
      </c>
      <c r="AP432" s="184">
        <v>1</v>
      </c>
      <c r="AQ432" s="184" t="s">
        <v>4199</v>
      </c>
    </row>
    <row r="433" spans="1:43" ht="25" customHeight="1">
      <c r="A433" s="184">
        <v>10432</v>
      </c>
      <c r="B433" s="21">
        <v>1</v>
      </c>
      <c r="C433" s="69" t="s">
        <v>678</v>
      </c>
      <c r="D433" s="184" t="s">
        <v>3839</v>
      </c>
      <c r="E433" s="265">
        <v>22</v>
      </c>
      <c r="M433" s="66" t="s">
        <v>677</v>
      </c>
      <c r="X433" s="130"/>
      <c r="AD433" s="69" t="s">
        <v>1155</v>
      </c>
      <c r="AE433" s="78" t="s">
        <v>1834</v>
      </c>
      <c r="AM433" s="184">
        <v>1</v>
      </c>
      <c r="AP433" s="184">
        <v>1</v>
      </c>
      <c r="AQ433" s="184" t="s">
        <v>4200</v>
      </c>
    </row>
    <row r="434" spans="1:43" ht="25" customHeight="1">
      <c r="A434" s="184">
        <v>10433</v>
      </c>
      <c r="B434" s="21">
        <v>1</v>
      </c>
      <c r="C434" s="69" t="s">
        <v>718</v>
      </c>
      <c r="D434" s="184" t="s">
        <v>3839</v>
      </c>
      <c r="E434" s="274">
        <v>22</v>
      </c>
      <c r="M434" s="66" t="s">
        <v>717</v>
      </c>
      <c r="X434" s="130"/>
      <c r="AD434" s="74" t="s">
        <v>1156</v>
      </c>
      <c r="AE434" s="78" t="s">
        <v>1033</v>
      </c>
      <c r="AM434" s="184">
        <v>1</v>
      </c>
      <c r="AP434" s="184">
        <v>1</v>
      </c>
      <c r="AQ434" s="184" t="s">
        <v>4201</v>
      </c>
    </row>
    <row r="435" spans="1:43" ht="25" customHeight="1">
      <c r="A435" s="184">
        <v>10434</v>
      </c>
      <c r="B435" s="21">
        <v>1</v>
      </c>
      <c r="C435" s="69" t="s">
        <v>790</v>
      </c>
      <c r="D435" s="184" t="s">
        <v>3839</v>
      </c>
      <c r="E435" s="274">
        <v>22</v>
      </c>
      <c r="M435" s="66" t="s">
        <v>788</v>
      </c>
      <c r="X435" s="130"/>
      <c r="AD435" s="74" t="s">
        <v>1157</v>
      </c>
      <c r="AE435" s="78" t="s">
        <v>1835</v>
      </c>
      <c r="AM435" s="184">
        <v>1</v>
      </c>
      <c r="AP435" s="184">
        <v>1</v>
      </c>
      <c r="AQ435" s="184" t="s">
        <v>4202</v>
      </c>
    </row>
    <row r="436" spans="1:43" ht="25" customHeight="1">
      <c r="A436" s="184">
        <v>10435</v>
      </c>
      <c r="B436" s="21">
        <v>1</v>
      </c>
      <c r="C436" s="69" t="s">
        <v>791</v>
      </c>
      <c r="D436" s="184" t="s">
        <v>3839</v>
      </c>
      <c r="E436" s="265">
        <v>22</v>
      </c>
      <c r="M436" s="32" t="s">
        <v>789</v>
      </c>
      <c r="X436" s="130"/>
      <c r="AD436" s="74" t="s">
        <v>1158</v>
      </c>
      <c r="AE436" s="45" t="s">
        <v>1836</v>
      </c>
      <c r="AM436" s="184">
        <v>1</v>
      </c>
      <c r="AP436" s="184">
        <v>1</v>
      </c>
      <c r="AQ436" s="184" t="s">
        <v>4203</v>
      </c>
    </row>
    <row r="437" spans="1:43" ht="25" customHeight="1">
      <c r="A437" s="184">
        <v>10436</v>
      </c>
      <c r="B437" s="21">
        <v>1</v>
      </c>
      <c r="C437" s="69" t="s">
        <v>1093</v>
      </c>
      <c r="D437" s="184" t="s">
        <v>3840</v>
      </c>
      <c r="E437" s="275">
        <v>20</v>
      </c>
      <c r="M437" s="72" t="s">
        <v>395</v>
      </c>
      <c r="X437" s="130"/>
      <c r="AD437" s="80" t="s">
        <v>1159</v>
      </c>
      <c r="AE437" s="81" t="s">
        <v>27</v>
      </c>
      <c r="AM437" s="184">
        <v>1</v>
      </c>
      <c r="AP437" s="184">
        <v>1</v>
      </c>
      <c r="AQ437" s="184" t="s">
        <v>4204</v>
      </c>
    </row>
    <row r="438" spans="1:43" ht="25" customHeight="1">
      <c r="A438" s="184">
        <v>10437</v>
      </c>
      <c r="B438" s="21">
        <v>1</v>
      </c>
      <c r="C438" s="80" t="s">
        <v>33</v>
      </c>
      <c r="D438" s="184" t="s">
        <v>3840</v>
      </c>
      <c r="E438" s="265">
        <v>20</v>
      </c>
      <c r="M438" s="32" t="s">
        <v>396</v>
      </c>
      <c r="X438" s="101"/>
      <c r="AD438" s="69" t="s">
        <v>1160</v>
      </c>
      <c r="AE438" s="45" t="s">
        <v>184</v>
      </c>
      <c r="AM438" s="184">
        <v>1</v>
      </c>
      <c r="AP438" s="184">
        <v>1</v>
      </c>
      <c r="AQ438" s="184" t="s">
        <v>4205</v>
      </c>
    </row>
    <row r="439" spans="1:43" ht="25" customHeight="1">
      <c r="A439" s="184">
        <v>10438</v>
      </c>
      <c r="B439" s="21">
        <v>1</v>
      </c>
      <c r="C439" s="69" t="s">
        <v>1030</v>
      </c>
      <c r="D439" s="184" t="s">
        <v>3840</v>
      </c>
      <c r="E439" s="265">
        <v>22</v>
      </c>
      <c r="M439" s="32" t="s">
        <v>397</v>
      </c>
      <c r="X439" s="130"/>
      <c r="AD439" s="74" t="s">
        <v>1161</v>
      </c>
      <c r="AE439" s="45" t="s">
        <v>656</v>
      </c>
      <c r="AM439" s="184">
        <v>1</v>
      </c>
      <c r="AP439" s="184">
        <v>1</v>
      </c>
      <c r="AQ439" s="184" t="s">
        <v>4206</v>
      </c>
    </row>
    <row r="440" spans="1:43" ht="25" customHeight="1">
      <c r="A440" s="184">
        <v>10439</v>
      </c>
      <c r="B440" s="21">
        <v>1</v>
      </c>
      <c r="C440" s="69" t="s">
        <v>3161</v>
      </c>
      <c r="D440" s="184" t="s">
        <v>3840</v>
      </c>
      <c r="E440" s="265"/>
      <c r="M440" s="72" t="s">
        <v>3160</v>
      </c>
      <c r="X440" s="130"/>
      <c r="AD440" s="74" t="s">
        <v>4391</v>
      </c>
      <c r="AE440" s="45"/>
      <c r="AM440" s="184">
        <v>1</v>
      </c>
      <c r="AP440" s="184">
        <v>1</v>
      </c>
      <c r="AQ440" s="184" t="s">
        <v>4207</v>
      </c>
    </row>
    <row r="441" spans="1:43" ht="25" customHeight="1">
      <c r="A441" s="184">
        <v>10440</v>
      </c>
      <c r="B441" s="21">
        <v>1</v>
      </c>
      <c r="C441" s="69" t="s">
        <v>1029</v>
      </c>
      <c r="D441" s="184" t="s">
        <v>3841</v>
      </c>
      <c r="E441" s="265">
        <v>28</v>
      </c>
      <c r="M441" s="32" t="s">
        <v>681</v>
      </c>
      <c r="X441" s="130"/>
      <c r="AD441" s="74" t="s">
        <v>1162</v>
      </c>
      <c r="AE441" s="45" t="s">
        <v>31</v>
      </c>
      <c r="AM441" s="184">
        <v>1</v>
      </c>
      <c r="AP441" s="184">
        <v>1</v>
      </c>
      <c r="AQ441" s="184" t="s">
        <v>4208</v>
      </c>
    </row>
    <row r="442" spans="1:43" ht="25" customHeight="1">
      <c r="A442" s="184">
        <v>10441</v>
      </c>
      <c r="B442" s="21">
        <v>1</v>
      </c>
      <c r="C442" s="69" t="s">
        <v>1028</v>
      </c>
      <c r="D442" s="184" t="s">
        <v>3841</v>
      </c>
      <c r="E442" s="265">
        <v>28</v>
      </c>
      <c r="M442" s="32" t="s">
        <v>390</v>
      </c>
      <c r="X442" s="130"/>
      <c r="AD442" s="74" t="s">
        <v>1163</v>
      </c>
      <c r="AE442" s="45" t="s">
        <v>260</v>
      </c>
      <c r="AM442" s="184">
        <v>1</v>
      </c>
      <c r="AP442" s="184">
        <v>1</v>
      </c>
      <c r="AQ442" s="184" t="s">
        <v>4209</v>
      </c>
    </row>
    <row r="443" spans="1:43" ht="25" customHeight="1">
      <c r="A443" s="184">
        <v>10442</v>
      </c>
      <c r="B443" s="21">
        <v>1</v>
      </c>
      <c r="C443" s="69" t="s">
        <v>1027</v>
      </c>
      <c r="D443" s="184" t="s">
        <v>3841</v>
      </c>
      <c r="E443" s="265">
        <v>22</v>
      </c>
      <c r="M443" s="32" t="s">
        <v>393</v>
      </c>
      <c r="X443" s="130">
        <v>2</v>
      </c>
      <c r="AD443" s="74" t="s">
        <v>1164</v>
      </c>
      <c r="AE443" s="45" t="s">
        <v>261</v>
      </c>
      <c r="AM443" s="184">
        <v>1</v>
      </c>
      <c r="AP443" s="184">
        <v>1</v>
      </c>
      <c r="AQ443" s="184" t="s">
        <v>4210</v>
      </c>
    </row>
    <row r="444" spans="1:43" ht="25" customHeight="1">
      <c r="A444" s="184">
        <v>10443</v>
      </c>
      <c r="B444" s="21">
        <v>1</v>
      </c>
      <c r="C444" s="69" t="s">
        <v>1026</v>
      </c>
      <c r="D444" s="184" t="s">
        <v>3841</v>
      </c>
      <c r="E444" s="265">
        <v>20</v>
      </c>
      <c r="M444" s="32" t="s">
        <v>394</v>
      </c>
      <c r="X444" s="130"/>
      <c r="AD444" s="69" t="s">
        <v>1165</v>
      </c>
      <c r="AE444" s="45" t="s">
        <v>1166</v>
      </c>
      <c r="AM444" s="184">
        <v>1</v>
      </c>
      <c r="AP444" s="184">
        <v>1</v>
      </c>
      <c r="AQ444" s="184" t="s">
        <v>4211</v>
      </c>
    </row>
    <row r="445" spans="1:43" ht="25" customHeight="1">
      <c r="A445" s="184">
        <v>10444</v>
      </c>
      <c r="B445" s="21">
        <v>1</v>
      </c>
      <c r="C445" s="69" t="s">
        <v>1025</v>
      </c>
      <c r="D445" s="184" t="s">
        <v>3841</v>
      </c>
      <c r="E445" s="265">
        <v>16</v>
      </c>
      <c r="M445" s="32" t="s">
        <v>398</v>
      </c>
      <c r="X445" s="130">
        <v>2</v>
      </c>
      <c r="AD445" s="69" t="s">
        <v>1025</v>
      </c>
      <c r="AE445" s="45" t="s">
        <v>894</v>
      </c>
      <c r="AM445" s="184">
        <v>1</v>
      </c>
      <c r="AP445" s="184">
        <v>1</v>
      </c>
      <c r="AQ445" s="184" t="s">
        <v>4212</v>
      </c>
    </row>
    <row r="446" spans="1:43" ht="25" customHeight="1">
      <c r="A446" s="184">
        <v>10445</v>
      </c>
      <c r="B446" s="21">
        <v>1</v>
      </c>
      <c r="C446" s="69" t="s">
        <v>1024</v>
      </c>
      <c r="D446" s="184" t="s">
        <v>3841</v>
      </c>
      <c r="E446" s="265">
        <v>22</v>
      </c>
      <c r="M446" s="32" t="s">
        <v>547</v>
      </c>
      <c r="X446" s="130"/>
      <c r="AD446" s="69" t="s">
        <v>1150</v>
      </c>
      <c r="AE446" s="45" t="s">
        <v>23</v>
      </c>
      <c r="AM446" s="184">
        <v>1</v>
      </c>
      <c r="AP446" s="184">
        <v>1</v>
      </c>
      <c r="AQ446" s="184" t="s">
        <v>4213</v>
      </c>
    </row>
    <row r="447" spans="1:43" ht="25" customHeight="1">
      <c r="A447" s="184">
        <v>10446</v>
      </c>
      <c r="B447" s="21">
        <v>1</v>
      </c>
      <c r="C447" s="69" t="s">
        <v>1023</v>
      </c>
      <c r="D447" s="184" t="s">
        <v>3841</v>
      </c>
      <c r="E447" s="265">
        <v>14</v>
      </c>
      <c r="M447" s="32" t="s">
        <v>548</v>
      </c>
      <c r="X447" s="130">
        <v>3</v>
      </c>
      <c r="AD447" s="69" t="s">
        <v>1112</v>
      </c>
      <c r="AE447" s="45" t="s">
        <v>2835</v>
      </c>
      <c r="AM447" s="184">
        <v>1</v>
      </c>
      <c r="AP447" s="184">
        <v>1</v>
      </c>
      <c r="AQ447" s="184" t="s">
        <v>4214</v>
      </c>
    </row>
    <row r="448" spans="1:43" ht="25" customHeight="1">
      <c r="A448" s="184">
        <v>10447</v>
      </c>
      <c r="B448" s="21">
        <v>1</v>
      </c>
      <c r="C448" s="69" t="s">
        <v>1022</v>
      </c>
      <c r="D448" s="184" t="s">
        <v>3841</v>
      </c>
      <c r="E448" s="265">
        <v>24</v>
      </c>
      <c r="M448" s="32" t="s">
        <v>549</v>
      </c>
      <c r="X448" s="130"/>
      <c r="AD448" s="69" t="s">
        <v>1113</v>
      </c>
      <c r="AE448" s="45" t="s">
        <v>655</v>
      </c>
      <c r="AM448" s="184">
        <v>1</v>
      </c>
      <c r="AP448" s="184">
        <v>1</v>
      </c>
      <c r="AQ448" s="184" t="s">
        <v>4215</v>
      </c>
    </row>
    <row r="449" spans="1:43" ht="25" customHeight="1">
      <c r="A449" s="184">
        <v>10448</v>
      </c>
      <c r="B449" s="21">
        <v>1</v>
      </c>
      <c r="C449" s="69" t="s">
        <v>1020</v>
      </c>
      <c r="D449" s="184" t="s">
        <v>3841</v>
      </c>
      <c r="E449" s="265">
        <v>22</v>
      </c>
      <c r="M449" s="32" t="s">
        <v>556</v>
      </c>
      <c r="X449" s="130"/>
      <c r="AD449" s="69" t="s">
        <v>1114</v>
      </c>
      <c r="AE449" s="45" t="s">
        <v>2305</v>
      </c>
      <c r="AM449" s="184">
        <v>1</v>
      </c>
      <c r="AP449" s="184">
        <v>1</v>
      </c>
      <c r="AQ449" s="184" t="s">
        <v>4216</v>
      </c>
    </row>
    <row r="450" spans="1:43" ht="25" customHeight="1">
      <c r="A450" s="184">
        <v>10449</v>
      </c>
      <c r="B450" s="21">
        <v>1</v>
      </c>
      <c r="C450" s="69" t="s">
        <v>1021</v>
      </c>
      <c r="D450" s="184" t="s">
        <v>3841</v>
      </c>
      <c r="E450" s="267">
        <v>14</v>
      </c>
      <c r="M450" s="67" t="s">
        <v>550</v>
      </c>
      <c r="X450" s="130"/>
      <c r="AD450" s="39" t="s">
        <v>1115</v>
      </c>
      <c r="AE450" s="40" t="s">
        <v>28</v>
      </c>
      <c r="AM450" s="184">
        <v>1</v>
      </c>
      <c r="AP450" s="184">
        <v>1</v>
      </c>
      <c r="AQ450" s="184" t="s">
        <v>4217</v>
      </c>
    </row>
    <row r="451" spans="1:43" ht="25" customHeight="1">
      <c r="A451" s="184">
        <v>10450</v>
      </c>
      <c r="B451" s="21">
        <v>1</v>
      </c>
      <c r="C451" s="39" t="s">
        <v>1019</v>
      </c>
      <c r="D451" s="184" t="s">
        <v>3841</v>
      </c>
      <c r="E451" s="265">
        <v>16</v>
      </c>
      <c r="M451" s="32" t="s">
        <v>557</v>
      </c>
      <c r="X451" s="131">
        <v>2</v>
      </c>
      <c r="AD451" s="69" t="s">
        <v>1116</v>
      </c>
      <c r="AE451" s="45" t="s">
        <v>2280</v>
      </c>
      <c r="AM451" s="184">
        <v>1</v>
      </c>
      <c r="AP451" s="184">
        <v>1</v>
      </c>
      <c r="AQ451" s="184" t="s">
        <v>4218</v>
      </c>
    </row>
    <row r="452" spans="1:43" ht="25" customHeight="1">
      <c r="A452" s="184">
        <v>10451</v>
      </c>
      <c r="B452" s="21">
        <v>1</v>
      </c>
      <c r="C452" s="69" t="s">
        <v>1018</v>
      </c>
      <c r="D452" s="184" t="s">
        <v>3841</v>
      </c>
      <c r="E452" s="265">
        <v>24</v>
      </c>
      <c r="M452" s="32" t="s">
        <v>699</v>
      </c>
      <c r="X452" s="130"/>
      <c r="AD452" s="69" t="s">
        <v>1117</v>
      </c>
      <c r="AE452" s="45" t="s">
        <v>26</v>
      </c>
      <c r="AM452" s="184">
        <v>1</v>
      </c>
      <c r="AP452" s="184">
        <v>1</v>
      </c>
      <c r="AQ452" s="184" t="s">
        <v>4219</v>
      </c>
    </row>
    <row r="453" spans="1:43" ht="25" customHeight="1">
      <c r="A453" s="184">
        <v>10452</v>
      </c>
      <c r="B453" s="21">
        <v>1</v>
      </c>
      <c r="C453" s="69" t="s">
        <v>1017</v>
      </c>
      <c r="D453" s="184" t="s">
        <v>3841</v>
      </c>
      <c r="E453" s="265">
        <v>24</v>
      </c>
      <c r="M453" s="72" t="s">
        <v>698</v>
      </c>
      <c r="X453" s="129"/>
      <c r="AD453" s="69" t="s">
        <v>1118</v>
      </c>
      <c r="AE453" s="45" t="s">
        <v>24</v>
      </c>
      <c r="AM453" s="184">
        <v>1</v>
      </c>
      <c r="AP453" s="184">
        <v>1</v>
      </c>
      <c r="AQ453" s="184" t="s">
        <v>4220</v>
      </c>
    </row>
    <row r="454" spans="1:43" ht="25" customHeight="1">
      <c r="A454" s="184">
        <v>10453</v>
      </c>
      <c r="B454" s="21">
        <v>1</v>
      </c>
      <c r="C454" s="69" t="s">
        <v>1016</v>
      </c>
      <c r="D454" s="184" t="s">
        <v>3841</v>
      </c>
      <c r="E454" s="265">
        <v>16</v>
      </c>
      <c r="M454" s="72" t="s">
        <v>700</v>
      </c>
      <c r="X454" s="129">
        <v>1</v>
      </c>
      <c r="AD454" s="69" t="s">
        <v>1119</v>
      </c>
      <c r="AE454" s="45" t="s">
        <v>896</v>
      </c>
      <c r="AM454" s="184">
        <v>1</v>
      </c>
      <c r="AP454" s="184">
        <v>1</v>
      </c>
      <c r="AQ454" s="184" t="s">
        <v>4221</v>
      </c>
    </row>
    <row r="455" spans="1:43" ht="25" customHeight="1">
      <c r="A455" s="184">
        <v>10454</v>
      </c>
      <c r="B455" s="21">
        <v>1</v>
      </c>
      <c r="C455" s="69" t="s">
        <v>716</v>
      </c>
      <c r="D455" s="184" t="s">
        <v>3841</v>
      </c>
      <c r="E455" s="265">
        <v>20</v>
      </c>
      <c r="M455" s="72" t="s">
        <v>715</v>
      </c>
      <c r="X455" s="129"/>
      <c r="AD455" s="69" t="s">
        <v>1149</v>
      </c>
      <c r="AE455" s="45" t="s">
        <v>1216</v>
      </c>
      <c r="AM455" s="184">
        <v>1</v>
      </c>
      <c r="AP455" s="184">
        <v>1</v>
      </c>
      <c r="AQ455" s="184" t="s">
        <v>4222</v>
      </c>
    </row>
    <row r="456" spans="1:43" ht="25" customHeight="1">
      <c r="A456" s="184">
        <v>10455</v>
      </c>
      <c r="B456" s="21">
        <v>1</v>
      </c>
      <c r="C456" s="69" t="s">
        <v>2103</v>
      </c>
      <c r="D456" s="184" t="s">
        <v>3841</v>
      </c>
      <c r="E456" s="265">
        <v>20</v>
      </c>
      <c r="M456" s="32" t="s">
        <v>2102</v>
      </c>
      <c r="X456" s="129"/>
      <c r="AD456" s="69" t="s">
        <v>2104</v>
      </c>
      <c r="AE456" s="45" t="s">
        <v>2107</v>
      </c>
      <c r="AM456" s="184">
        <v>1</v>
      </c>
      <c r="AP456" s="184">
        <v>1</v>
      </c>
      <c r="AQ456" s="184" t="s">
        <v>4223</v>
      </c>
    </row>
    <row r="457" spans="1:43" ht="25" customHeight="1">
      <c r="A457" s="184">
        <v>10456</v>
      </c>
      <c r="B457" s="21">
        <v>1</v>
      </c>
      <c r="C457" s="69" t="s">
        <v>682</v>
      </c>
      <c r="D457" s="184" t="s">
        <v>3842</v>
      </c>
      <c r="E457" s="265">
        <v>12</v>
      </c>
      <c r="M457" s="67" t="s">
        <v>551</v>
      </c>
      <c r="X457" s="129">
        <v>2</v>
      </c>
      <c r="AD457" s="69" t="s">
        <v>682</v>
      </c>
      <c r="AE457" s="45" t="s">
        <v>2306</v>
      </c>
      <c r="AM457" s="184">
        <v>1</v>
      </c>
      <c r="AP457" s="184">
        <v>1</v>
      </c>
      <c r="AQ457" s="184" t="s">
        <v>4224</v>
      </c>
    </row>
    <row r="458" spans="1:43" ht="25" customHeight="1">
      <c r="A458" s="184">
        <v>10457</v>
      </c>
      <c r="B458" s="21">
        <v>1</v>
      </c>
      <c r="C458" s="69" t="s">
        <v>685</v>
      </c>
      <c r="D458" s="184" t="s">
        <v>3842</v>
      </c>
      <c r="E458" s="265">
        <v>16</v>
      </c>
      <c r="M458" s="67" t="s">
        <v>683</v>
      </c>
      <c r="X458" s="129">
        <v>2</v>
      </c>
      <c r="AD458" s="69" t="s">
        <v>685</v>
      </c>
      <c r="AE458" s="45" t="s">
        <v>2307</v>
      </c>
      <c r="AM458" s="184">
        <v>1</v>
      </c>
      <c r="AP458" s="184">
        <v>1</v>
      </c>
      <c r="AQ458" s="184" t="s">
        <v>4225</v>
      </c>
    </row>
    <row r="459" spans="1:43" ht="25" customHeight="1">
      <c r="A459" s="184">
        <v>10458</v>
      </c>
      <c r="B459" s="21">
        <v>1</v>
      </c>
      <c r="C459" s="69" t="s">
        <v>1031</v>
      </c>
      <c r="D459" s="184" t="s">
        <v>3842</v>
      </c>
      <c r="E459" s="265">
        <v>32</v>
      </c>
      <c r="M459" s="67" t="s">
        <v>687</v>
      </c>
      <c r="X459" s="129">
        <v>3</v>
      </c>
      <c r="AD459" s="69" t="s">
        <v>1120</v>
      </c>
      <c r="AE459" s="45" t="s">
        <v>2301</v>
      </c>
      <c r="AM459" s="184">
        <v>1</v>
      </c>
      <c r="AP459" s="184">
        <v>1</v>
      </c>
      <c r="AQ459" s="184" t="s">
        <v>4226</v>
      </c>
    </row>
    <row r="460" spans="1:43" ht="25" customHeight="1">
      <c r="A460" s="184">
        <v>10459</v>
      </c>
      <c r="B460" s="21">
        <v>1</v>
      </c>
      <c r="C460" s="69" t="s">
        <v>3082</v>
      </c>
      <c r="D460" s="184" t="s">
        <v>3842</v>
      </c>
      <c r="E460" s="265">
        <v>22</v>
      </c>
      <c r="M460" s="67" t="s">
        <v>3081</v>
      </c>
      <c r="X460" s="129"/>
      <c r="AD460" s="69" t="s">
        <v>3129</v>
      </c>
      <c r="AE460" s="45" t="s">
        <v>3131</v>
      </c>
      <c r="AM460" s="184">
        <v>1</v>
      </c>
      <c r="AP460" s="184">
        <v>1</v>
      </c>
      <c r="AQ460" s="184" t="s">
        <v>4227</v>
      </c>
    </row>
    <row r="461" spans="1:43" ht="25" customHeight="1">
      <c r="A461" s="184">
        <v>10460</v>
      </c>
      <c r="B461" s="21">
        <v>1</v>
      </c>
      <c r="C461" s="69" t="s">
        <v>1032</v>
      </c>
      <c r="D461" s="184" t="s">
        <v>3841</v>
      </c>
      <c r="E461" s="265">
        <v>20</v>
      </c>
      <c r="M461" s="67" t="s">
        <v>686</v>
      </c>
      <c r="X461" s="129">
        <v>4</v>
      </c>
      <c r="AD461" s="69" t="s">
        <v>1121</v>
      </c>
      <c r="AE461" s="45" t="s">
        <v>185</v>
      </c>
      <c r="AM461" s="184">
        <v>1</v>
      </c>
      <c r="AP461" s="184">
        <v>1</v>
      </c>
      <c r="AQ461" s="184" t="s">
        <v>4228</v>
      </c>
    </row>
    <row r="462" spans="1:43" ht="25" customHeight="1">
      <c r="A462" s="184">
        <v>10461</v>
      </c>
      <c r="B462" s="21">
        <v>1</v>
      </c>
      <c r="C462" s="69" t="s">
        <v>720</v>
      </c>
      <c r="D462" s="184" t="s">
        <v>3841</v>
      </c>
      <c r="E462" s="265">
        <v>22</v>
      </c>
      <c r="M462" s="67" t="s">
        <v>719</v>
      </c>
      <c r="X462" s="129"/>
      <c r="AD462" s="69" t="s">
        <v>1122</v>
      </c>
      <c r="AE462" s="45" t="s">
        <v>1218</v>
      </c>
      <c r="AM462" s="184">
        <v>1</v>
      </c>
      <c r="AP462" s="184">
        <v>1</v>
      </c>
      <c r="AQ462" s="184" t="s">
        <v>4229</v>
      </c>
    </row>
    <row r="463" spans="1:43" ht="25" customHeight="1">
      <c r="A463" s="184">
        <v>10462</v>
      </c>
      <c r="B463" s="21">
        <v>1</v>
      </c>
      <c r="C463" s="69" t="s">
        <v>2080</v>
      </c>
      <c r="D463" s="184" t="s">
        <v>3841</v>
      </c>
      <c r="E463" s="265">
        <v>22</v>
      </c>
      <c r="M463" s="67" t="s">
        <v>2079</v>
      </c>
      <c r="X463" s="129"/>
      <c r="AD463" s="69" t="s">
        <v>2082</v>
      </c>
      <c r="AE463" s="45" t="s">
        <v>2089</v>
      </c>
      <c r="AM463" s="184">
        <v>1</v>
      </c>
      <c r="AP463" s="184">
        <v>1</v>
      </c>
      <c r="AQ463" s="184" t="s">
        <v>4230</v>
      </c>
    </row>
    <row r="464" spans="1:43" ht="25" customHeight="1">
      <c r="A464" s="184">
        <v>10463</v>
      </c>
      <c r="B464" s="21">
        <v>1</v>
      </c>
      <c r="C464" s="69" t="s">
        <v>701</v>
      </c>
      <c r="D464" s="184" t="s">
        <v>3840</v>
      </c>
      <c r="E464" s="265">
        <v>28</v>
      </c>
      <c r="M464" s="72" t="s">
        <v>391</v>
      </c>
      <c r="X464" s="129"/>
      <c r="AD464" s="69" t="s">
        <v>1123</v>
      </c>
      <c r="AE464" s="45" t="s">
        <v>897</v>
      </c>
      <c r="AM464" s="184">
        <v>1</v>
      </c>
      <c r="AP464" s="184">
        <v>1</v>
      </c>
      <c r="AQ464" s="184" t="s">
        <v>4231</v>
      </c>
    </row>
    <row r="465" spans="1:43" ht="25" customHeight="1">
      <c r="A465" s="184">
        <v>10464</v>
      </c>
      <c r="B465" s="21">
        <v>1</v>
      </c>
      <c r="C465" s="69" t="s">
        <v>702</v>
      </c>
      <c r="D465" s="184" t="s">
        <v>3840</v>
      </c>
      <c r="E465" s="265">
        <v>18</v>
      </c>
      <c r="M465" s="72" t="s">
        <v>694</v>
      </c>
      <c r="X465" s="129"/>
      <c r="AD465" s="69" t="s">
        <v>1124</v>
      </c>
      <c r="AE465" s="45" t="s">
        <v>1220</v>
      </c>
      <c r="AM465" s="184">
        <v>1</v>
      </c>
      <c r="AP465" s="184">
        <v>1</v>
      </c>
      <c r="AQ465" s="184" t="s">
        <v>4232</v>
      </c>
    </row>
    <row r="466" spans="1:43" ht="25" customHeight="1">
      <c r="A466" s="184">
        <v>10465</v>
      </c>
      <c r="B466" s="21">
        <v>1</v>
      </c>
      <c r="C466" s="69" t="s">
        <v>703</v>
      </c>
      <c r="D466" s="184" t="s">
        <v>3840</v>
      </c>
      <c r="E466" s="265">
        <v>16</v>
      </c>
      <c r="M466" s="72" t="s">
        <v>695</v>
      </c>
      <c r="X466" s="129"/>
      <c r="AD466" s="69" t="s">
        <v>1125</v>
      </c>
      <c r="AE466" s="45" t="s">
        <v>1221</v>
      </c>
      <c r="AM466" s="184">
        <v>1</v>
      </c>
      <c r="AP466" s="184">
        <v>1</v>
      </c>
      <c r="AQ466" s="184" t="s">
        <v>4233</v>
      </c>
    </row>
    <row r="467" spans="1:43" ht="25" customHeight="1">
      <c r="A467" s="184">
        <v>10466</v>
      </c>
      <c r="B467" s="21">
        <v>1</v>
      </c>
      <c r="C467" s="69" t="s">
        <v>731</v>
      </c>
      <c r="D467" s="184" t="s">
        <v>3840</v>
      </c>
      <c r="E467" s="265">
        <v>16</v>
      </c>
      <c r="M467" s="72" t="s">
        <v>730</v>
      </c>
      <c r="X467" s="129"/>
      <c r="AD467" s="69" t="s">
        <v>1126</v>
      </c>
      <c r="AE467" s="45" t="s">
        <v>1222</v>
      </c>
      <c r="AM467" s="184">
        <v>1</v>
      </c>
      <c r="AP467" s="184">
        <v>1</v>
      </c>
      <c r="AQ467" s="184" t="s">
        <v>4234</v>
      </c>
    </row>
    <row r="468" spans="1:43" ht="25" customHeight="1">
      <c r="A468" s="184">
        <v>10467</v>
      </c>
      <c r="B468" s="21">
        <v>1</v>
      </c>
      <c r="C468" s="69" t="s">
        <v>3132</v>
      </c>
      <c r="D468" s="184" t="s">
        <v>3840</v>
      </c>
      <c r="E468" s="265">
        <v>24</v>
      </c>
      <c r="M468" s="72" t="s">
        <v>3083</v>
      </c>
      <c r="X468" s="129"/>
      <c r="AD468" s="69" t="s">
        <v>3135</v>
      </c>
      <c r="AE468" s="45" t="s">
        <v>3462</v>
      </c>
      <c r="AM468" s="184">
        <v>1</v>
      </c>
      <c r="AP468" s="184">
        <v>1</v>
      </c>
      <c r="AQ468" s="184" t="s">
        <v>4235</v>
      </c>
    </row>
    <row r="469" spans="1:43" ht="25" customHeight="1">
      <c r="A469" s="184">
        <v>10468</v>
      </c>
      <c r="B469" s="21">
        <v>1</v>
      </c>
      <c r="C469" s="69" t="s">
        <v>3085</v>
      </c>
      <c r="D469" s="184" t="s">
        <v>3841</v>
      </c>
      <c r="E469" s="265">
        <v>18</v>
      </c>
      <c r="M469" s="72" t="s">
        <v>3084</v>
      </c>
      <c r="X469" s="129"/>
      <c r="AD469" s="69" t="s">
        <v>3136</v>
      </c>
      <c r="AE469" s="45" t="s">
        <v>3461</v>
      </c>
      <c r="AM469" s="184">
        <v>1</v>
      </c>
      <c r="AP469" s="184">
        <v>1</v>
      </c>
      <c r="AQ469" s="184" t="s">
        <v>4236</v>
      </c>
    </row>
    <row r="470" spans="1:43" ht="25" customHeight="1">
      <c r="A470" s="184">
        <v>10469</v>
      </c>
      <c r="B470" s="21">
        <v>1</v>
      </c>
      <c r="C470" s="69" t="s">
        <v>1034</v>
      </c>
      <c r="D470" s="184" t="s">
        <v>3843</v>
      </c>
      <c r="E470" s="265">
        <v>16</v>
      </c>
      <c r="M470" s="32" t="s">
        <v>552</v>
      </c>
      <c r="X470" s="129"/>
      <c r="AD470" s="69" t="s">
        <v>1127</v>
      </c>
      <c r="AE470" s="45" t="s">
        <v>1223</v>
      </c>
      <c r="AM470" s="184">
        <v>1</v>
      </c>
      <c r="AP470" s="184">
        <v>1</v>
      </c>
      <c r="AQ470" s="184" t="s">
        <v>4237</v>
      </c>
    </row>
    <row r="471" spans="1:43" ht="25" customHeight="1">
      <c r="A471" s="184">
        <v>10470</v>
      </c>
      <c r="B471" s="21">
        <v>1</v>
      </c>
      <c r="C471" s="69" t="s">
        <v>1852</v>
      </c>
      <c r="D471" s="184" t="s">
        <v>3843</v>
      </c>
      <c r="E471" s="265">
        <v>18</v>
      </c>
      <c r="M471" s="32" t="s">
        <v>553</v>
      </c>
      <c r="X471" s="129"/>
      <c r="AD471" s="69" t="s">
        <v>2062</v>
      </c>
      <c r="AE471" s="45" t="s">
        <v>1837</v>
      </c>
      <c r="AM471" s="184">
        <v>1</v>
      </c>
      <c r="AP471" s="184">
        <v>1</v>
      </c>
      <c r="AQ471" s="184" t="s">
        <v>4238</v>
      </c>
    </row>
    <row r="472" spans="1:43" ht="25" customHeight="1">
      <c r="A472" s="184">
        <v>10471</v>
      </c>
      <c r="B472" s="21">
        <v>1</v>
      </c>
      <c r="C472" s="69" t="s">
        <v>1853</v>
      </c>
      <c r="D472" s="184" t="s">
        <v>3843</v>
      </c>
      <c r="E472" s="265">
        <v>16</v>
      </c>
      <c r="M472" s="32" t="s">
        <v>554</v>
      </c>
      <c r="X472" s="129"/>
      <c r="AD472" s="69" t="s">
        <v>1737</v>
      </c>
      <c r="AE472" s="45" t="s">
        <v>1838</v>
      </c>
      <c r="AM472" s="184">
        <v>1</v>
      </c>
      <c r="AP472" s="184">
        <v>1</v>
      </c>
      <c r="AQ472" s="184" t="s">
        <v>4239</v>
      </c>
    </row>
    <row r="473" spans="1:43" ht="25" customHeight="1">
      <c r="A473" s="184">
        <v>10472</v>
      </c>
      <c r="B473" s="21">
        <v>1</v>
      </c>
      <c r="C473" s="69" t="s">
        <v>704</v>
      </c>
      <c r="D473" s="184" t="s">
        <v>3843</v>
      </c>
      <c r="E473" s="265">
        <v>24</v>
      </c>
      <c r="M473" s="32" t="s">
        <v>696</v>
      </c>
      <c r="X473" s="129"/>
      <c r="AD473" s="69" t="s">
        <v>1128</v>
      </c>
      <c r="AE473" s="45" t="s">
        <v>1224</v>
      </c>
      <c r="AM473" s="184">
        <v>1</v>
      </c>
      <c r="AP473" s="184">
        <v>1</v>
      </c>
      <c r="AQ473" s="184" t="s">
        <v>4240</v>
      </c>
    </row>
    <row r="474" spans="1:43" ht="25" customHeight="1">
      <c r="A474" s="184">
        <v>10473</v>
      </c>
      <c r="B474" s="21">
        <v>1</v>
      </c>
      <c r="C474" s="69" t="s">
        <v>705</v>
      </c>
      <c r="D474" s="184" t="s">
        <v>3843</v>
      </c>
      <c r="E474" s="265">
        <v>22</v>
      </c>
      <c r="M474" s="32" t="s">
        <v>697</v>
      </c>
      <c r="X474" s="129"/>
      <c r="AD474" s="69" t="s">
        <v>1129</v>
      </c>
      <c r="AE474" s="45" t="s">
        <v>1225</v>
      </c>
      <c r="AM474" s="184">
        <v>1</v>
      </c>
      <c r="AP474" s="184">
        <v>1</v>
      </c>
      <c r="AQ474" s="184" t="s">
        <v>4241</v>
      </c>
    </row>
    <row r="475" spans="1:43" ht="25" customHeight="1">
      <c r="A475" s="184">
        <v>10474</v>
      </c>
      <c r="B475" s="21">
        <v>1</v>
      </c>
      <c r="C475" s="69" t="s">
        <v>709</v>
      </c>
      <c r="D475" s="184" t="s">
        <v>3843</v>
      </c>
      <c r="E475" s="265">
        <v>26</v>
      </c>
      <c r="M475" s="32" t="s">
        <v>706</v>
      </c>
      <c r="X475" s="129"/>
      <c r="AD475" s="69" t="s">
        <v>1130</v>
      </c>
      <c r="AE475" s="45" t="s">
        <v>1226</v>
      </c>
      <c r="AM475" s="184">
        <v>1</v>
      </c>
      <c r="AP475" s="184">
        <v>1</v>
      </c>
      <c r="AQ475" s="184" t="s">
        <v>4242</v>
      </c>
    </row>
    <row r="476" spans="1:43" ht="25" customHeight="1">
      <c r="A476" s="184">
        <v>10475</v>
      </c>
      <c r="B476" s="21">
        <v>1</v>
      </c>
      <c r="C476" s="69" t="s">
        <v>710</v>
      </c>
      <c r="D476" s="184" t="s">
        <v>3843</v>
      </c>
      <c r="E476" s="265">
        <v>24</v>
      </c>
      <c r="M476" s="32" t="s">
        <v>707</v>
      </c>
      <c r="X476" s="129"/>
      <c r="AD476" s="69" t="s">
        <v>1131</v>
      </c>
      <c r="AE476" s="45" t="s">
        <v>1227</v>
      </c>
      <c r="AM476" s="184">
        <v>1</v>
      </c>
      <c r="AP476" s="184">
        <v>1</v>
      </c>
      <c r="AQ476" s="184" t="s">
        <v>4243</v>
      </c>
    </row>
    <row r="477" spans="1:43" ht="25" customHeight="1">
      <c r="A477" s="184">
        <v>10476</v>
      </c>
      <c r="B477" s="21">
        <v>1</v>
      </c>
      <c r="C477" s="69" t="s">
        <v>711</v>
      </c>
      <c r="D477" s="184" t="s">
        <v>3843</v>
      </c>
      <c r="E477" s="265">
        <v>20</v>
      </c>
      <c r="M477" s="32" t="s">
        <v>708</v>
      </c>
      <c r="X477" s="129"/>
      <c r="AD477" s="69" t="s">
        <v>1132</v>
      </c>
      <c r="AE477" s="45" t="s">
        <v>1228</v>
      </c>
      <c r="AM477" s="184">
        <v>1</v>
      </c>
      <c r="AP477" s="184">
        <v>1</v>
      </c>
      <c r="AQ477" s="184" t="s">
        <v>4244</v>
      </c>
    </row>
    <row r="478" spans="1:43" ht="25" customHeight="1">
      <c r="A478" s="184">
        <v>10477</v>
      </c>
      <c r="B478" s="21">
        <v>1</v>
      </c>
      <c r="C478" s="69" t="s">
        <v>3140</v>
      </c>
      <c r="D478" s="184" t="s">
        <v>3843</v>
      </c>
      <c r="E478" s="265">
        <v>22</v>
      </c>
      <c r="M478" s="120" t="s">
        <v>3086</v>
      </c>
      <c r="X478" s="129"/>
      <c r="AD478" s="69" t="s">
        <v>3141</v>
      </c>
      <c r="AE478" s="45" t="s">
        <v>3458</v>
      </c>
      <c r="AM478" s="184">
        <v>1</v>
      </c>
      <c r="AP478" s="184">
        <v>1</v>
      </c>
      <c r="AQ478" s="184" t="s">
        <v>4245</v>
      </c>
    </row>
    <row r="479" spans="1:43" ht="25" customHeight="1">
      <c r="A479" s="184">
        <v>10478</v>
      </c>
      <c r="B479" s="21">
        <v>1</v>
      </c>
      <c r="C479" s="69" t="s">
        <v>3139</v>
      </c>
      <c r="D479" s="184" t="s">
        <v>3844</v>
      </c>
      <c r="E479" s="265">
        <v>28</v>
      </c>
      <c r="M479" s="120" t="s">
        <v>4364</v>
      </c>
      <c r="X479" s="129"/>
      <c r="AD479" s="69" t="s">
        <v>3144</v>
      </c>
      <c r="AE479" s="45" t="s">
        <v>3496</v>
      </c>
      <c r="AM479" s="184">
        <v>1</v>
      </c>
      <c r="AP479" s="184">
        <v>1</v>
      </c>
      <c r="AQ479" s="184" t="s">
        <v>4434</v>
      </c>
    </row>
    <row r="480" spans="1:43" ht="25" customHeight="1">
      <c r="A480" s="184">
        <v>10479</v>
      </c>
      <c r="B480" s="21">
        <v>1</v>
      </c>
      <c r="C480" s="69" t="s">
        <v>3492</v>
      </c>
      <c r="D480" s="184" t="s">
        <v>3844</v>
      </c>
      <c r="E480" s="265">
        <v>32</v>
      </c>
      <c r="M480" s="32" t="s">
        <v>4365</v>
      </c>
      <c r="X480" s="129"/>
      <c r="AD480" s="69" t="s">
        <v>3494</v>
      </c>
      <c r="AE480" s="45" t="s">
        <v>3497</v>
      </c>
      <c r="AM480" s="184">
        <v>1</v>
      </c>
      <c r="AP480" s="184">
        <v>1</v>
      </c>
      <c r="AQ480" s="184" t="s">
        <v>4435</v>
      </c>
    </row>
    <row r="481" spans="1:43" ht="25" customHeight="1">
      <c r="A481" s="184">
        <v>10480</v>
      </c>
      <c r="B481" s="21">
        <v>1</v>
      </c>
      <c r="C481" s="69" t="s">
        <v>1854</v>
      </c>
      <c r="D481" s="184" t="s">
        <v>3845</v>
      </c>
      <c r="E481" s="265">
        <v>16</v>
      </c>
      <c r="M481" s="32" t="s">
        <v>688</v>
      </c>
      <c r="X481" s="129"/>
      <c r="AD481" s="69" t="s">
        <v>2063</v>
      </c>
      <c r="AE481" s="45" t="s">
        <v>25</v>
      </c>
      <c r="AM481" s="184">
        <v>1</v>
      </c>
      <c r="AP481" s="184">
        <v>1</v>
      </c>
      <c r="AQ481" s="184" t="s">
        <v>4246</v>
      </c>
    </row>
    <row r="482" spans="1:43" ht="25" customHeight="1">
      <c r="A482" s="184">
        <v>10481</v>
      </c>
      <c r="B482" s="21">
        <v>1</v>
      </c>
      <c r="C482" s="69" t="s">
        <v>713</v>
      </c>
      <c r="D482" s="184" t="s">
        <v>3845</v>
      </c>
      <c r="E482" s="265">
        <v>26</v>
      </c>
      <c r="M482" s="120" t="s">
        <v>712</v>
      </c>
      <c r="X482" s="129"/>
      <c r="AD482" s="69" t="s">
        <v>1133</v>
      </c>
      <c r="AE482" s="45" t="s">
        <v>1229</v>
      </c>
      <c r="AM482" s="184">
        <v>1</v>
      </c>
      <c r="AP482" s="184">
        <v>1</v>
      </c>
      <c r="AQ482" s="184" t="s">
        <v>4247</v>
      </c>
    </row>
    <row r="483" spans="1:43" ht="25" customHeight="1">
      <c r="A483" s="184">
        <v>10482</v>
      </c>
      <c r="B483" s="21">
        <v>1</v>
      </c>
      <c r="C483" s="69" t="s">
        <v>2844</v>
      </c>
      <c r="D483" s="184" t="s">
        <v>3845</v>
      </c>
      <c r="E483" s="265">
        <v>45</v>
      </c>
      <c r="M483" s="120" t="s">
        <v>3754</v>
      </c>
      <c r="X483" s="129"/>
      <c r="AD483" s="69" t="s">
        <v>3148</v>
      </c>
      <c r="AE483" s="45" t="s">
        <v>2845</v>
      </c>
      <c r="AM483" s="184">
        <v>1</v>
      </c>
      <c r="AP483" s="184">
        <v>1</v>
      </c>
      <c r="AQ483" s="184" t="s">
        <v>4248</v>
      </c>
    </row>
    <row r="484" spans="1:43" ht="25" customHeight="1">
      <c r="A484" s="184">
        <v>10483</v>
      </c>
      <c r="B484" s="21">
        <v>1</v>
      </c>
      <c r="C484" s="69" t="s">
        <v>3146</v>
      </c>
      <c r="D484" s="184" t="s">
        <v>3845</v>
      </c>
      <c r="E484" s="276">
        <v>36</v>
      </c>
      <c r="M484" s="32" t="s">
        <v>4366</v>
      </c>
      <c r="X484" s="129"/>
      <c r="AD484" s="69" t="s">
        <v>3151</v>
      </c>
      <c r="AE484" s="45" t="s">
        <v>3153</v>
      </c>
      <c r="AM484" s="184">
        <v>1</v>
      </c>
      <c r="AP484" s="184">
        <v>1</v>
      </c>
      <c r="AQ484" s="184" t="s">
        <v>4436</v>
      </c>
    </row>
    <row r="485" spans="1:43" ht="25" customHeight="1">
      <c r="A485" s="184">
        <v>10484</v>
      </c>
      <c r="B485" s="21">
        <v>1</v>
      </c>
      <c r="C485" s="69" t="s">
        <v>1010</v>
      </c>
      <c r="D485" s="184" t="s">
        <v>3841</v>
      </c>
      <c r="E485" s="265">
        <v>20</v>
      </c>
      <c r="M485" s="119" t="s">
        <v>555</v>
      </c>
      <c r="X485" s="129">
        <v>1</v>
      </c>
      <c r="AD485" s="69" t="s">
        <v>1134</v>
      </c>
      <c r="AE485" s="45" t="s">
        <v>32</v>
      </c>
      <c r="AM485" s="184">
        <v>1</v>
      </c>
      <c r="AP485" s="184">
        <v>1</v>
      </c>
      <c r="AQ485" s="184" t="s">
        <v>4249</v>
      </c>
    </row>
    <row r="486" spans="1:43" ht="25" customHeight="1">
      <c r="A486" s="184">
        <v>10485</v>
      </c>
      <c r="B486" s="21">
        <v>1</v>
      </c>
      <c r="C486" s="69" t="s">
        <v>1009</v>
      </c>
      <c r="D486" s="184" t="s">
        <v>3841</v>
      </c>
      <c r="E486" s="277">
        <v>20</v>
      </c>
      <c r="M486" s="119" t="s">
        <v>3750</v>
      </c>
      <c r="X486" s="129">
        <v>1</v>
      </c>
      <c r="AD486" s="69" t="s">
        <v>1135</v>
      </c>
      <c r="AE486" s="45" t="s">
        <v>2833</v>
      </c>
      <c r="AM486" s="184">
        <v>1</v>
      </c>
      <c r="AP486" s="184">
        <v>1</v>
      </c>
      <c r="AQ486" s="184" t="s">
        <v>4250</v>
      </c>
    </row>
    <row r="487" spans="1:43" ht="25" customHeight="1">
      <c r="A487" s="184">
        <v>10486</v>
      </c>
      <c r="B487" s="21">
        <v>1</v>
      </c>
      <c r="C487" s="69" t="s">
        <v>3155</v>
      </c>
      <c r="D487" s="184" t="s">
        <v>3841</v>
      </c>
      <c r="E487" s="277">
        <v>28</v>
      </c>
      <c r="M487" s="119" t="s">
        <v>4368</v>
      </c>
      <c r="X487" s="135">
        <v>1</v>
      </c>
      <c r="AD487" s="74" t="s">
        <v>1135</v>
      </c>
      <c r="AE487" s="40" t="s">
        <v>4388</v>
      </c>
      <c r="AM487" s="184">
        <v>1</v>
      </c>
      <c r="AP487" s="184">
        <v>1</v>
      </c>
      <c r="AQ487" s="184" t="s">
        <v>4437</v>
      </c>
    </row>
    <row r="488" spans="1:43" ht="25" customHeight="1">
      <c r="A488" s="184">
        <v>10487</v>
      </c>
      <c r="B488" s="21">
        <v>1</v>
      </c>
      <c r="C488" s="74" t="s">
        <v>1008</v>
      </c>
      <c r="D488" s="184" t="s">
        <v>3841</v>
      </c>
      <c r="E488" s="277">
        <v>26</v>
      </c>
      <c r="M488" s="119" t="s">
        <v>3751</v>
      </c>
      <c r="X488" s="135">
        <v>6</v>
      </c>
      <c r="AD488" s="74" t="s">
        <v>1136</v>
      </c>
      <c r="AE488" s="40" t="s">
        <v>2309</v>
      </c>
      <c r="AM488" s="184">
        <v>1</v>
      </c>
      <c r="AP488" s="184">
        <v>1</v>
      </c>
      <c r="AQ488" s="184" t="s">
        <v>4251</v>
      </c>
    </row>
    <row r="489" spans="1:43" ht="25" customHeight="1">
      <c r="A489" s="184">
        <v>10488</v>
      </c>
      <c r="B489" s="21">
        <v>1</v>
      </c>
      <c r="C489" s="74" t="s">
        <v>3156</v>
      </c>
      <c r="D489" s="184" t="s">
        <v>3841</v>
      </c>
      <c r="E489" s="277">
        <v>22</v>
      </c>
      <c r="M489" s="32" t="s">
        <v>4367</v>
      </c>
      <c r="X489" s="135">
        <v>1</v>
      </c>
      <c r="AD489" s="74" t="s">
        <v>4382</v>
      </c>
      <c r="AE489" s="40"/>
      <c r="AM489" s="184">
        <v>1</v>
      </c>
      <c r="AP489" s="184">
        <v>1</v>
      </c>
      <c r="AQ489" s="184" t="s">
        <v>4438</v>
      </c>
    </row>
    <row r="490" spans="1:43" ht="25" customHeight="1">
      <c r="A490" s="184">
        <v>10489</v>
      </c>
      <c r="B490" s="21">
        <v>1</v>
      </c>
      <c r="C490" s="74" t="s">
        <v>1007</v>
      </c>
      <c r="D490" s="184" t="s">
        <v>3841</v>
      </c>
      <c r="E490" s="277">
        <v>20</v>
      </c>
      <c r="M490" s="73" t="s">
        <v>689</v>
      </c>
      <c r="X490" s="135"/>
      <c r="AD490" s="74" t="s">
        <v>1137</v>
      </c>
      <c r="AE490" s="40" t="s">
        <v>2303</v>
      </c>
      <c r="AM490" s="184">
        <v>1</v>
      </c>
      <c r="AP490" s="184">
        <v>1</v>
      </c>
      <c r="AQ490" s="184" t="s">
        <v>4252</v>
      </c>
    </row>
    <row r="491" spans="1:43" ht="25" customHeight="1">
      <c r="A491" s="184">
        <v>10490</v>
      </c>
      <c r="B491" s="21">
        <v>1</v>
      </c>
      <c r="C491" s="74" t="s">
        <v>1006</v>
      </c>
      <c r="D491" s="184" t="s">
        <v>3841</v>
      </c>
      <c r="E491" s="277">
        <v>20</v>
      </c>
      <c r="M491" s="73" t="s">
        <v>546</v>
      </c>
      <c r="X491" s="135"/>
      <c r="AD491" s="74" t="s">
        <v>1138</v>
      </c>
      <c r="AE491" s="40" t="s">
        <v>30</v>
      </c>
      <c r="AM491" s="184">
        <v>1</v>
      </c>
      <c r="AP491" s="184">
        <v>1</v>
      </c>
      <c r="AQ491" s="184" t="s">
        <v>4253</v>
      </c>
    </row>
    <row r="492" spans="1:43" ht="25" customHeight="1">
      <c r="A492" s="184">
        <v>10491</v>
      </c>
      <c r="B492" s="21">
        <v>1</v>
      </c>
      <c r="C492" s="74" t="s">
        <v>1011</v>
      </c>
      <c r="D492" s="184" t="s">
        <v>3841</v>
      </c>
      <c r="E492" s="277">
        <v>18</v>
      </c>
      <c r="M492" s="73" t="s">
        <v>684</v>
      </c>
      <c r="X492" s="135">
        <v>2</v>
      </c>
      <c r="AD492" s="74" t="s">
        <v>1206</v>
      </c>
      <c r="AE492" s="40" t="s">
        <v>259</v>
      </c>
      <c r="AM492" s="184">
        <v>1</v>
      </c>
      <c r="AP492" s="184">
        <v>1</v>
      </c>
      <c r="AQ492" s="184" t="s">
        <v>4254</v>
      </c>
    </row>
    <row r="493" spans="1:43" ht="25" customHeight="1">
      <c r="A493" s="184">
        <v>10492</v>
      </c>
      <c r="B493" s="21">
        <v>1</v>
      </c>
      <c r="C493" s="74" t="s">
        <v>1012</v>
      </c>
      <c r="D493" s="184" t="s">
        <v>3841</v>
      </c>
      <c r="E493" s="277">
        <v>16</v>
      </c>
      <c r="M493" s="73" t="s">
        <v>690</v>
      </c>
      <c r="X493" s="135"/>
      <c r="AD493" s="74" t="s">
        <v>1139</v>
      </c>
      <c r="AE493" s="40" t="s">
        <v>255</v>
      </c>
      <c r="AM493" s="184">
        <v>1</v>
      </c>
      <c r="AP493" s="184">
        <v>1</v>
      </c>
      <c r="AQ493" s="184" t="s">
        <v>4255</v>
      </c>
    </row>
    <row r="494" spans="1:43" ht="25" customHeight="1">
      <c r="A494" s="184">
        <v>10493</v>
      </c>
      <c r="B494" s="21">
        <v>1</v>
      </c>
      <c r="C494" s="74" t="s">
        <v>1001</v>
      </c>
      <c r="D494" s="184" t="s">
        <v>3841</v>
      </c>
      <c r="E494" s="277">
        <v>22</v>
      </c>
      <c r="M494" s="121" t="s">
        <v>691</v>
      </c>
      <c r="X494" s="135"/>
      <c r="AD494" s="74" t="s">
        <v>1140</v>
      </c>
      <c r="AE494" s="40" t="s">
        <v>257</v>
      </c>
      <c r="AM494" s="184">
        <v>1</v>
      </c>
      <c r="AP494" s="184">
        <v>1</v>
      </c>
      <c r="AQ494" s="184" t="s">
        <v>4256</v>
      </c>
    </row>
    <row r="495" spans="1:43" ht="25" customHeight="1">
      <c r="A495" s="184">
        <v>10494</v>
      </c>
      <c r="B495" s="21">
        <v>1</v>
      </c>
      <c r="C495" s="74" t="s">
        <v>1002</v>
      </c>
      <c r="D495" s="184" t="s">
        <v>3841</v>
      </c>
      <c r="E495" s="277">
        <v>26</v>
      </c>
      <c r="M495" s="121" t="s">
        <v>3752</v>
      </c>
      <c r="X495" s="135">
        <v>2</v>
      </c>
      <c r="AD495" s="74" t="s">
        <v>1141</v>
      </c>
      <c r="AE495" s="40" t="s">
        <v>657</v>
      </c>
      <c r="AM495" s="184">
        <v>1</v>
      </c>
      <c r="AP495" s="184">
        <v>1</v>
      </c>
      <c r="AQ495" s="184" t="s">
        <v>4257</v>
      </c>
    </row>
    <row r="496" spans="1:43" ht="25" customHeight="1">
      <c r="A496" s="184">
        <v>10495</v>
      </c>
      <c r="B496" s="21">
        <v>1</v>
      </c>
      <c r="C496" s="74" t="s">
        <v>3157</v>
      </c>
      <c r="D496" s="184" t="s">
        <v>3841</v>
      </c>
      <c r="E496" s="277">
        <v>22</v>
      </c>
      <c r="M496" s="73" t="s">
        <v>4369</v>
      </c>
      <c r="X496" s="135">
        <v>1</v>
      </c>
      <c r="AD496" s="74" t="s">
        <v>3162</v>
      </c>
      <c r="AE496" s="40" t="s">
        <v>4384</v>
      </c>
      <c r="AM496" s="184">
        <v>1</v>
      </c>
      <c r="AP496" s="184">
        <v>1</v>
      </c>
      <c r="AQ496" s="184" t="s">
        <v>4439</v>
      </c>
    </row>
    <row r="497" spans="1:43" ht="25" customHeight="1">
      <c r="A497" s="184">
        <v>10496</v>
      </c>
      <c r="B497" s="21">
        <v>1</v>
      </c>
      <c r="C497" s="74" t="s">
        <v>1003</v>
      </c>
      <c r="D497" s="184" t="s">
        <v>3841</v>
      </c>
      <c r="E497" s="277">
        <v>18</v>
      </c>
      <c r="M497" s="121" t="s">
        <v>692</v>
      </c>
      <c r="X497" s="135"/>
      <c r="AD497" s="74" t="s">
        <v>1142</v>
      </c>
      <c r="AE497" s="40" t="s">
        <v>256</v>
      </c>
      <c r="AM497" s="184">
        <v>1</v>
      </c>
      <c r="AP497" s="184">
        <v>1</v>
      </c>
      <c r="AQ497" s="184" t="s">
        <v>4258</v>
      </c>
    </row>
    <row r="498" spans="1:43" ht="25" customHeight="1">
      <c r="A498" s="184">
        <v>10497</v>
      </c>
      <c r="B498" s="21">
        <v>1</v>
      </c>
      <c r="C498" s="74" t="s">
        <v>1004</v>
      </c>
      <c r="D498" s="184" t="s">
        <v>3841</v>
      </c>
      <c r="E498" s="277">
        <v>28</v>
      </c>
      <c r="M498" s="121" t="s">
        <v>3753</v>
      </c>
      <c r="X498" s="135">
        <v>2</v>
      </c>
      <c r="AD498" s="74" t="s">
        <v>1143</v>
      </c>
      <c r="AE498" s="40" t="s">
        <v>258</v>
      </c>
      <c r="AM498" s="184">
        <v>1</v>
      </c>
      <c r="AP498" s="184">
        <v>1</v>
      </c>
      <c r="AQ498" s="184" t="s">
        <v>4259</v>
      </c>
    </row>
    <row r="499" spans="1:43" ht="25" customHeight="1">
      <c r="A499" s="184">
        <v>10498</v>
      </c>
      <c r="B499" s="21">
        <v>1</v>
      </c>
      <c r="C499" s="74" t="s">
        <v>3182</v>
      </c>
      <c r="D499" s="184" t="s">
        <v>3841</v>
      </c>
      <c r="E499" s="277">
        <v>22</v>
      </c>
      <c r="M499" s="73" t="s">
        <v>4370</v>
      </c>
      <c r="X499" s="163">
        <v>1</v>
      </c>
      <c r="AD499" s="74" t="s">
        <v>3184</v>
      </c>
      <c r="AE499" s="40" t="s">
        <v>4389</v>
      </c>
      <c r="AM499" s="184">
        <v>1</v>
      </c>
      <c r="AP499" s="184">
        <v>1</v>
      </c>
      <c r="AQ499" s="184" t="s">
        <v>4440</v>
      </c>
    </row>
    <row r="500" spans="1:43" ht="25" customHeight="1">
      <c r="A500" s="184">
        <v>10499</v>
      </c>
      <c r="B500" s="21">
        <v>1</v>
      </c>
      <c r="C500" s="74" t="s">
        <v>1005</v>
      </c>
      <c r="D500" s="184" t="s">
        <v>3841</v>
      </c>
      <c r="E500" s="277">
        <v>20</v>
      </c>
      <c r="M500" s="73" t="s">
        <v>693</v>
      </c>
      <c r="X500" s="163"/>
      <c r="AD500" s="74" t="s">
        <v>1144</v>
      </c>
      <c r="AE500" s="40" t="s">
        <v>29</v>
      </c>
      <c r="AM500" s="184">
        <v>1</v>
      </c>
      <c r="AP500" s="184">
        <v>1</v>
      </c>
      <c r="AQ500" s="184" t="s">
        <v>4260</v>
      </c>
    </row>
    <row r="501" spans="1:43" ht="25" customHeight="1">
      <c r="A501" s="184">
        <v>10500</v>
      </c>
      <c r="B501" s="21">
        <v>1</v>
      </c>
      <c r="C501" s="74" t="s">
        <v>1855</v>
      </c>
      <c r="D501" s="184" t="s">
        <v>3841</v>
      </c>
      <c r="E501" s="277">
        <v>20</v>
      </c>
      <c r="M501" s="73" t="s">
        <v>721</v>
      </c>
      <c r="X501" s="163"/>
      <c r="AD501" s="74" t="s">
        <v>2064</v>
      </c>
      <c r="AE501" s="40" t="s">
        <v>1237</v>
      </c>
      <c r="AM501" s="184">
        <v>1</v>
      </c>
      <c r="AP501" s="184">
        <v>1</v>
      </c>
      <c r="AQ501" s="184" t="s">
        <v>4261</v>
      </c>
    </row>
    <row r="502" spans="1:43" ht="25" customHeight="1">
      <c r="A502" s="184">
        <v>10501</v>
      </c>
      <c r="B502" s="21">
        <v>1</v>
      </c>
      <c r="C502" s="74" t="s">
        <v>3083</v>
      </c>
      <c r="D502" s="184" t="s">
        <v>3841</v>
      </c>
      <c r="E502" s="277">
        <v>20</v>
      </c>
      <c r="M502" s="73" t="s">
        <v>782</v>
      </c>
      <c r="X502" s="163"/>
      <c r="AD502" s="74" t="s">
        <v>1145</v>
      </c>
      <c r="AE502" s="40" t="s">
        <v>1235</v>
      </c>
      <c r="AM502" s="184">
        <v>1</v>
      </c>
      <c r="AP502" s="184">
        <v>1</v>
      </c>
      <c r="AQ502" s="184" t="s">
        <v>4262</v>
      </c>
    </row>
    <row r="503" spans="1:43" ht="25" customHeight="1">
      <c r="A503" s="184">
        <v>10502</v>
      </c>
      <c r="B503" s="21">
        <v>1</v>
      </c>
      <c r="C503" s="74" t="s">
        <v>3159</v>
      </c>
      <c r="D503" s="184" t="s">
        <v>3841</v>
      </c>
      <c r="E503" s="265"/>
      <c r="M503" s="32" t="s">
        <v>3158</v>
      </c>
      <c r="X503" s="163"/>
      <c r="AD503" s="69" t="s">
        <v>3180</v>
      </c>
      <c r="AE503" s="45"/>
      <c r="AM503" s="184">
        <v>1</v>
      </c>
      <c r="AP503" s="184">
        <v>1</v>
      </c>
      <c r="AQ503" s="184" t="s">
        <v>4263</v>
      </c>
    </row>
    <row r="504" spans="1:43" ht="25" customHeight="1">
      <c r="A504" s="184">
        <v>10503</v>
      </c>
      <c r="B504" s="21">
        <v>1</v>
      </c>
      <c r="C504" s="69" t="s">
        <v>714</v>
      </c>
      <c r="D504" s="184" t="s">
        <v>3846</v>
      </c>
      <c r="E504" s="267">
        <v>24</v>
      </c>
      <c r="M504" s="67" t="s">
        <v>392</v>
      </c>
      <c r="X504" s="163"/>
      <c r="AD504" s="39" t="s">
        <v>1146</v>
      </c>
      <c r="AE504" s="40" t="s">
        <v>1236</v>
      </c>
      <c r="AM504" s="184">
        <v>1</v>
      </c>
      <c r="AP504" s="184">
        <v>1</v>
      </c>
      <c r="AQ504" s="184" t="s">
        <v>4264</v>
      </c>
    </row>
    <row r="505" spans="1:43" ht="25" customHeight="1">
      <c r="A505" s="184">
        <v>10504</v>
      </c>
      <c r="B505" s="21">
        <v>1</v>
      </c>
      <c r="C505" s="39" t="s">
        <v>725</v>
      </c>
      <c r="D505" s="184" t="s">
        <v>3846</v>
      </c>
      <c r="E505" s="267">
        <v>30</v>
      </c>
      <c r="M505" s="67" t="s">
        <v>722</v>
      </c>
      <c r="X505" s="163"/>
      <c r="AD505" s="39" t="s">
        <v>1147</v>
      </c>
      <c r="AE505" s="40" t="s">
        <v>1234</v>
      </c>
      <c r="AM505" s="184">
        <v>1</v>
      </c>
      <c r="AP505" s="184">
        <v>1</v>
      </c>
      <c r="AQ505" s="184" t="s">
        <v>4441</v>
      </c>
    </row>
    <row r="506" spans="1:43" ht="25" customHeight="1">
      <c r="A506" s="184">
        <v>10505</v>
      </c>
      <c r="B506" s="21">
        <v>1</v>
      </c>
      <c r="C506" s="39" t="s">
        <v>726</v>
      </c>
      <c r="D506" s="184" t="s">
        <v>3846</v>
      </c>
      <c r="E506" s="267">
        <v>22</v>
      </c>
      <c r="M506" s="67" t="s">
        <v>723</v>
      </c>
      <c r="X506" s="163"/>
      <c r="AD506" s="39" t="s">
        <v>1148</v>
      </c>
      <c r="AE506" s="40" t="s">
        <v>1232</v>
      </c>
      <c r="AM506" s="184">
        <v>1</v>
      </c>
      <c r="AP506" s="184">
        <v>1</v>
      </c>
      <c r="AQ506" s="184" t="s">
        <v>4265</v>
      </c>
    </row>
    <row r="507" spans="1:43" ht="25" customHeight="1">
      <c r="A507" s="184">
        <v>10506</v>
      </c>
      <c r="B507" s="21">
        <v>1</v>
      </c>
      <c r="C507" s="39" t="s">
        <v>727</v>
      </c>
      <c r="D507" s="184" t="s">
        <v>3846</v>
      </c>
      <c r="E507" s="267">
        <v>18</v>
      </c>
      <c r="M507" s="67" t="s">
        <v>724</v>
      </c>
      <c r="X507" s="163"/>
      <c r="AD507" s="39" t="s">
        <v>2065</v>
      </c>
      <c r="AE507" s="40" t="s">
        <v>1233</v>
      </c>
      <c r="AM507" s="184">
        <v>1</v>
      </c>
      <c r="AP507" s="184">
        <v>1</v>
      </c>
      <c r="AQ507" s="184" t="s">
        <v>4266</v>
      </c>
    </row>
    <row r="508" spans="1:43" ht="25" customHeight="1">
      <c r="A508" s="184">
        <v>10507</v>
      </c>
      <c r="B508" s="21">
        <v>1</v>
      </c>
      <c r="C508" s="39" t="s">
        <v>2850</v>
      </c>
      <c r="D508" s="184" t="s">
        <v>3847</v>
      </c>
      <c r="E508" s="267"/>
      <c r="M508" s="67" t="s">
        <v>2847</v>
      </c>
      <c r="X508" s="163"/>
      <c r="AD508" s="39" t="s">
        <v>3186</v>
      </c>
      <c r="AE508" s="40" t="s">
        <v>2857</v>
      </c>
      <c r="AM508" s="184">
        <v>1</v>
      </c>
      <c r="AP508" s="184">
        <v>1</v>
      </c>
      <c r="AQ508" s="184" t="s">
        <v>4267</v>
      </c>
    </row>
    <row r="509" spans="1:43" ht="25" customHeight="1">
      <c r="A509" s="184">
        <v>10508</v>
      </c>
      <c r="B509" s="21">
        <v>1</v>
      </c>
      <c r="C509" s="39" t="s">
        <v>2859</v>
      </c>
      <c r="D509" s="184" t="s">
        <v>3847</v>
      </c>
      <c r="E509" s="267">
        <v>20</v>
      </c>
      <c r="M509" s="67" t="s">
        <v>2848</v>
      </c>
      <c r="X509" s="163"/>
      <c r="AD509" s="39" t="s">
        <v>2861</v>
      </c>
      <c r="AE509" s="40" t="s">
        <v>2862</v>
      </c>
      <c r="AM509" s="184">
        <v>1</v>
      </c>
      <c r="AP509" s="184">
        <v>1</v>
      </c>
      <c r="AQ509" s="184" t="s">
        <v>4268</v>
      </c>
    </row>
    <row r="510" spans="1:43" ht="25" customHeight="1">
      <c r="A510" s="184">
        <v>10509</v>
      </c>
      <c r="B510" s="21">
        <v>1</v>
      </c>
      <c r="C510" s="39" t="s">
        <v>2853</v>
      </c>
      <c r="D510" s="184" t="s">
        <v>3847</v>
      </c>
      <c r="E510" s="267">
        <v>34</v>
      </c>
      <c r="M510" s="67" t="s">
        <v>2849</v>
      </c>
      <c r="X510" s="163"/>
      <c r="AD510" s="39" t="s">
        <v>2855</v>
      </c>
      <c r="AE510" s="40" t="s">
        <v>2864</v>
      </c>
      <c r="AM510" s="184">
        <v>1</v>
      </c>
      <c r="AP510" s="184">
        <v>1</v>
      </c>
      <c r="AQ510" s="184" t="s">
        <v>4269</v>
      </c>
    </row>
    <row r="511" spans="1:43" ht="25" customHeight="1">
      <c r="A511" s="184">
        <v>10510</v>
      </c>
      <c r="B511" s="21">
        <v>1</v>
      </c>
      <c r="C511" s="39" t="s">
        <v>3164</v>
      </c>
      <c r="D511" s="184" t="s">
        <v>3848</v>
      </c>
      <c r="E511" s="267">
        <v>26</v>
      </c>
      <c r="M511" s="67" t="s">
        <v>3038</v>
      </c>
      <c r="X511" s="163"/>
      <c r="AD511" s="39" t="s">
        <v>3174</v>
      </c>
      <c r="AE511" s="40" t="s">
        <v>3463</v>
      </c>
      <c r="AM511" s="184">
        <v>1</v>
      </c>
      <c r="AP511" s="184">
        <v>1</v>
      </c>
      <c r="AQ511" s="184" t="s">
        <v>4270</v>
      </c>
    </row>
    <row r="512" spans="1:43" ht="25" customHeight="1">
      <c r="A512" s="184">
        <v>10511</v>
      </c>
      <c r="B512" s="21">
        <v>1</v>
      </c>
      <c r="C512" s="39" t="s">
        <v>3170</v>
      </c>
      <c r="D512" s="184" t="s">
        <v>3848</v>
      </c>
      <c r="E512" s="267">
        <v>24</v>
      </c>
      <c r="M512" s="67" t="s">
        <v>3039</v>
      </c>
      <c r="X512" s="163"/>
      <c r="AD512" s="39" t="s">
        <v>3175</v>
      </c>
      <c r="AE512" s="40" t="s">
        <v>3465</v>
      </c>
      <c r="AM512" s="184">
        <v>1</v>
      </c>
      <c r="AP512" s="184">
        <v>1</v>
      </c>
      <c r="AQ512" s="184" t="s">
        <v>4271</v>
      </c>
    </row>
    <row r="513" spans="1:43" ht="25" customHeight="1">
      <c r="A513" s="184">
        <v>10512</v>
      </c>
      <c r="B513" s="21">
        <v>1</v>
      </c>
      <c r="C513" s="39" t="s">
        <v>3165</v>
      </c>
      <c r="D513" s="184" t="s">
        <v>3848</v>
      </c>
      <c r="E513" s="267">
        <v>22</v>
      </c>
      <c r="M513" s="67" t="s">
        <v>3040</v>
      </c>
      <c r="X513" s="163"/>
      <c r="AD513" s="39" t="s">
        <v>3165</v>
      </c>
      <c r="AE513" s="40" t="s">
        <v>3464</v>
      </c>
      <c r="AM513" s="184">
        <v>1</v>
      </c>
      <c r="AP513" s="184">
        <v>1</v>
      </c>
      <c r="AQ513" s="184" t="s">
        <v>4272</v>
      </c>
    </row>
    <row r="514" spans="1:43" ht="25" customHeight="1">
      <c r="A514" s="184">
        <v>10513</v>
      </c>
      <c r="B514" s="21">
        <v>1</v>
      </c>
      <c r="C514" s="39" t="s">
        <v>3171</v>
      </c>
      <c r="D514" s="184" t="s">
        <v>3848</v>
      </c>
      <c r="E514" s="261">
        <v>22</v>
      </c>
      <c r="M514" s="21" t="s">
        <v>3041</v>
      </c>
      <c r="X514" s="163"/>
      <c r="AD514" s="16" t="s">
        <v>3176</v>
      </c>
      <c r="AE514" s="11" t="s">
        <v>3466</v>
      </c>
      <c r="AM514" s="184">
        <v>1</v>
      </c>
      <c r="AP514" s="184">
        <v>1</v>
      </c>
      <c r="AQ514" s="184" t="s">
        <v>4273</v>
      </c>
    </row>
    <row r="515" spans="1:43" ht="25" customHeight="1">
      <c r="A515" s="184">
        <v>10514</v>
      </c>
      <c r="B515" s="21">
        <v>1</v>
      </c>
      <c r="C515" s="16" t="s">
        <v>617</v>
      </c>
      <c r="D515" s="184" t="s">
        <v>3849</v>
      </c>
      <c r="E515" s="261">
        <v>670</v>
      </c>
      <c r="M515" s="21" t="s">
        <v>495</v>
      </c>
      <c r="X515" s="127">
        <v>1</v>
      </c>
      <c r="AD515" s="16" t="s">
        <v>617</v>
      </c>
      <c r="AE515" s="11" t="s">
        <v>1839</v>
      </c>
      <c r="AM515" s="184">
        <v>1</v>
      </c>
      <c r="AP515" s="184">
        <v>1</v>
      </c>
      <c r="AQ515" s="184" t="s">
        <v>4274</v>
      </c>
    </row>
    <row r="516" spans="1:43" ht="25" customHeight="1">
      <c r="A516" s="184">
        <v>10515</v>
      </c>
      <c r="B516" s="21">
        <v>1</v>
      </c>
      <c r="C516" s="16" t="s">
        <v>618</v>
      </c>
      <c r="D516" s="184" t="s">
        <v>3849</v>
      </c>
      <c r="E516" s="261">
        <v>225</v>
      </c>
      <c r="M516" s="68" t="s">
        <v>496</v>
      </c>
      <c r="X516" s="127">
        <v>1</v>
      </c>
      <c r="AD516" s="16" t="s">
        <v>1250</v>
      </c>
      <c r="AE516" s="11" t="s">
        <v>286</v>
      </c>
      <c r="AM516" s="184">
        <v>1</v>
      </c>
      <c r="AP516" s="184">
        <v>1</v>
      </c>
      <c r="AQ516" s="184" t="s">
        <v>4275</v>
      </c>
    </row>
    <row r="517" spans="1:43" ht="25" customHeight="1">
      <c r="A517" s="184">
        <v>10516</v>
      </c>
      <c r="B517" s="21">
        <v>1</v>
      </c>
      <c r="C517" s="16" t="s">
        <v>783</v>
      </c>
      <c r="D517" s="184" t="s">
        <v>3850</v>
      </c>
      <c r="E517" s="261">
        <v>305</v>
      </c>
      <c r="M517" s="21" t="s">
        <v>485</v>
      </c>
      <c r="X517" s="127">
        <v>1</v>
      </c>
      <c r="AD517" s="16" t="s">
        <v>1258</v>
      </c>
      <c r="AE517" s="11" t="s">
        <v>1840</v>
      </c>
      <c r="AM517" s="184">
        <v>1</v>
      </c>
      <c r="AP517" s="184">
        <v>1</v>
      </c>
      <c r="AQ517" s="184" t="s">
        <v>4276</v>
      </c>
    </row>
    <row r="518" spans="1:43" ht="25" customHeight="1">
      <c r="A518" s="184">
        <v>10517</v>
      </c>
      <c r="B518" s="21">
        <v>1</v>
      </c>
      <c r="C518" s="16" t="s">
        <v>619</v>
      </c>
      <c r="D518" s="184" t="s">
        <v>3850</v>
      </c>
      <c r="E518" s="261">
        <v>245</v>
      </c>
      <c r="M518" s="44" t="s">
        <v>486</v>
      </c>
      <c r="X518" s="127">
        <v>1</v>
      </c>
      <c r="AD518" s="16" t="s">
        <v>1257</v>
      </c>
      <c r="AE518" s="11" t="s">
        <v>1841</v>
      </c>
      <c r="AM518" s="184">
        <v>1</v>
      </c>
      <c r="AP518" s="184">
        <v>1</v>
      </c>
      <c r="AQ518" s="184" t="s">
        <v>4277</v>
      </c>
    </row>
    <row r="519" spans="1:43" ht="25" customHeight="1">
      <c r="A519" s="184">
        <v>10518</v>
      </c>
      <c r="B519" s="21">
        <v>1</v>
      </c>
      <c r="C519" s="16" t="s">
        <v>784</v>
      </c>
      <c r="D519" s="184" t="s">
        <v>3850</v>
      </c>
      <c r="E519" s="261">
        <v>315</v>
      </c>
      <c r="M519" s="44" t="s">
        <v>487</v>
      </c>
      <c r="X519" s="127">
        <v>1</v>
      </c>
      <c r="AD519" s="16" t="s">
        <v>1259</v>
      </c>
      <c r="AE519" s="11" t="s">
        <v>281</v>
      </c>
      <c r="AM519" s="184">
        <v>1</v>
      </c>
      <c r="AP519" s="184">
        <v>1</v>
      </c>
      <c r="AQ519" s="184" t="s">
        <v>4278</v>
      </c>
    </row>
    <row r="520" spans="1:43" ht="25" customHeight="1">
      <c r="A520" s="184">
        <v>10519</v>
      </c>
      <c r="B520" s="21">
        <v>1</v>
      </c>
      <c r="C520" s="16" t="s">
        <v>785</v>
      </c>
      <c r="D520" s="184" t="s">
        <v>3850</v>
      </c>
      <c r="E520" s="261">
        <v>285</v>
      </c>
      <c r="M520" s="21" t="s">
        <v>488</v>
      </c>
      <c r="X520" s="127">
        <v>1</v>
      </c>
      <c r="AD520" s="16" t="s">
        <v>1260</v>
      </c>
      <c r="AE520" s="11" t="s">
        <v>282</v>
      </c>
      <c r="AM520" s="184">
        <v>1</v>
      </c>
      <c r="AP520" s="184">
        <v>1</v>
      </c>
      <c r="AQ520" s="184" t="s">
        <v>4279</v>
      </c>
    </row>
    <row r="521" spans="1:43" ht="25" customHeight="1">
      <c r="A521" s="184">
        <v>10520</v>
      </c>
      <c r="B521" s="21">
        <v>1</v>
      </c>
      <c r="C521" s="16" t="s">
        <v>786</v>
      </c>
      <c r="D521" s="184" t="s">
        <v>3850</v>
      </c>
      <c r="E521" s="261">
        <v>1070</v>
      </c>
      <c r="M521" s="21" t="s">
        <v>489</v>
      </c>
      <c r="X521" s="127">
        <v>1</v>
      </c>
      <c r="AD521" s="16" t="s">
        <v>1251</v>
      </c>
      <c r="AE521" s="11" t="s">
        <v>283</v>
      </c>
      <c r="AM521" s="184">
        <v>1</v>
      </c>
      <c r="AP521" s="184">
        <v>1</v>
      </c>
      <c r="AQ521" s="184" t="s">
        <v>4280</v>
      </c>
    </row>
    <row r="522" spans="1:43" ht="25" customHeight="1">
      <c r="A522" s="184">
        <v>10521</v>
      </c>
      <c r="B522" s="21">
        <v>1</v>
      </c>
      <c r="C522" s="16" t="s">
        <v>787</v>
      </c>
      <c r="D522" s="184" t="s">
        <v>3850</v>
      </c>
      <c r="E522" s="261">
        <v>350</v>
      </c>
      <c r="M522" s="44" t="s">
        <v>490</v>
      </c>
      <c r="X522" s="127">
        <v>1</v>
      </c>
      <c r="AD522" s="16" t="s">
        <v>1253</v>
      </c>
      <c r="AE522" s="11" t="s">
        <v>284</v>
      </c>
      <c r="AM522" s="184">
        <v>1</v>
      </c>
      <c r="AP522" s="184">
        <v>1</v>
      </c>
      <c r="AQ522" s="184" t="s">
        <v>4281</v>
      </c>
    </row>
    <row r="523" spans="1:43" ht="25" customHeight="1">
      <c r="A523" s="184">
        <v>10522</v>
      </c>
      <c r="B523" s="21">
        <v>1</v>
      </c>
      <c r="C523" s="16" t="s">
        <v>620</v>
      </c>
      <c r="D523" s="184" t="s">
        <v>3850</v>
      </c>
      <c r="E523" s="261">
        <v>1065</v>
      </c>
      <c r="M523" s="21" t="s">
        <v>491</v>
      </c>
      <c r="X523" s="127">
        <v>1</v>
      </c>
      <c r="AD523" s="16" t="s">
        <v>1252</v>
      </c>
      <c r="AE523" s="11" t="s">
        <v>285</v>
      </c>
      <c r="AM523" s="184">
        <v>1</v>
      </c>
      <c r="AP523" s="184">
        <v>1</v>
      </c>
      <c r="AQ523" s="184" t="s">
        <v>4282</v>
      </c>
    </row>
    <row r="524" spans="1:43" ht="25" customHeight="1">
      <c r="A524" s="184">
        <v>10523</v>
      </c>
      <c r="B524" s="21">
        <v>1</v>
      </c>
      <c r="C524" s="16" t="s">
        <v>623</v>
      </c>
      <c r="D524" s="184" t="s">
        <v>3850</v>
      </c>
      <c r="E524" s="261">
        <v>195</v>
      </c>
      <c r="M524" s="44" t="s">
        <v>492</v>
      </c>
      <c r="X524" s="127">
        <v>1</v>
      </c>
      <c r="AD524" s="16" t="s">
        <v>1254</v>
      </c>
      <c r="AE524" s="11" t="s">
        <v>287</v>
      </c>
      <c r="AM524" s="184">
        <v>1</v>
      </c>
      <c r="AP524" s="184">
        <v>1</v>
      </c>
      <c r="AQ524" s="184" t="s">
        <v>4283</v>
      </c>
    </row>
    <row r="525" spans="1:43" ht="25" customHeight="1">
      <c r="A525" s="184">
        <v>10524</v>
      </c>
      <c r="B525" s="21">
        <v>1</v>
      </c>
      <c r="C525" s="16" t="s">
        <v>622</v>
      </c>
      <c r="D525" s="184" t="s">
        <v>3850</v>
      </c>
      <c r="E525" s="261">
        <v>455</v>
      </c>
      <c r="M525" s="21" t="s">
        <v>493</v>
      </c>
      <c r="X525" s="127">
        <v>1</v>
      </c>
      <c r="AD525" s="16" t="s">
        <v>1255</v>
      </c>
      <c r="AE525" s="11" t="s">
        <v>288</v>
      </c>
      <c r="AM525" s="184">
        <v>1</v>
      </c>
      <c r="AP525" s="184">
        <v>1</v>
      </c>
      <c r="AQ525" s="184" t="s">
        <v>4284</v>
      </c>
    </row>
    <row r="526" spans="1:43" ht="25" customHeight="1">
      <c r="A526" s="184">
        <v>10525</v>
      </c>
      <c r="B526" s="184">
        <v>1</v>
      </c>
      <c r="C526" s="16" t="s">
        <v>621</v>
      </c>
      <c r="D526" s="184" t="s">
        <v>3850</v>
      </c>
      <c r="E526" s="184">
        <v>300</v>
      </c>
      <c r="M526" s="184" t="s">
        <v>494</v>
      </c>
      <c r="X526" s="127">
        <v>1</v>
      </c>
      <c r="AD526" s="184" t="s">
        <v>1256</v>
      </c>
      <c r="AE526" s="184" t="s">
        <v>289</v>
      </c>
      <c r="AM526" s="184">
        <v>1</v>
      </c>
      <c r="AP526" s="184">
        <v>1</v>
      </c>
      <c r="AQ526" s="184" t="s">
        <v>4285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sheetPr>
  <dimension ref="A1:BC526"/>
  <sheetViews>
    <sheetView topLeftCell="AM405" workbookViewId="0">
      <selection activeCell="AM430" sqref="A430:XFD430"/>
    </sheetView>
  </sheetViews>
  <sheetFormatPr baseColWidth="10" defaultRowHeight="16" x14ac:dyDescent="0"/>
  <cols>
    <col min="1" max="1" width="6.375" customWidth="1"/>
    <col min="2" max="2" width="10.625" bestFit="1" customWidth="1"/>
    <col min="3" max="3" width="50" bestFit="1" customWidth="1"/>
    <col min="4" max="4" width="39.625" customWidth="1"/>
    <col min="5" max="5" width="9.875" customWidth="1"/>
    <col min="6" max="6" width="10.625" bestFit="1" customWidth="1"/>
    <col min="7" max="7" width="14.375" bestFit="1" customWidth="1"/>
    <col min="8" max="8" width="11.625" bestFit="1" customWidth="1"/>
    <col min="9" max="10" width="15.125" bestFit="1" customWidth="1"/>
    <col min="11" max="11" width="24.625" bestFit="1" customWidth="1"/>
    <col min="12" max="12" width="22.375" bestFit="1" customWidth="1"/>
    <col min="13" max="13" width="11" bestFit="1" customWidth="1"/>
    <col min="14" max="14" width="17.625" bestFit="1" customWidth="1"/>
    <col min="15" max="15" width="21.625" bestFit="1" customWidth="1"/>
    <col min="16" max="16" width="12.5" bestFit="1" customWidth="1"/>
    <col min="17" max="17" width="8.875" bestFit="1" customWidth="1"/>
    <col min="18" max="18" width="4.625" bestFit="1" customWidth="1"/>
    <col min="19" max="19" width="6.625" bestFit="1" customWidth="1"/>
    <col min="20" max="20" width="6.125" bestFit="1" customWidth="1"/>
    <col min="21" max="21" width="6.625" bestFit="1" customWidth="1"/>
    <col min="22" max="22" width="6.125" bestFit="1" customWidth="1"/>
    <col min="23" max="23" width="8.875" bestFit="1" customWidth="1"/>
    <col min="24" max="24" width="8.375" bestFit="1" customWidth="1"/>
    <col min="25" max="25" width="15.125" bestFit="1" customWidth="1"/>
    <col min="26" max="26" width="8.125" bestFit="1" customWidth="1"/>
    <col min="27" max="27" width="20.625" bestFit="1" customWidth="1"/>
    <col min="28" max="28" width="5.625" bestFit="1" customWidth="1"/>
    <col min="29" max="29" width="13.5" bestFit="1" customWidth="1"/>
    <col min="30" max="30" width="103.5" bestFit="1" customWidth="1"/>
    <col min="31" max="31" width="18" bestFit="1" customWidth="1"/>
    <col min="32" max="32" width="15.375" bestFit="1" customWidth="1"/>
    <col min="33" max="33" width="25" bestFit="1" customWidth="1"/>
    <col min="34" max="34" width="29.5" bestFit="1" customWidth="1"/>
    <col min="35" max="35" width="30.875" bestFit="1" customWidth="1"/>
    <col min="36" max="36" width="51.125" bestFit="1" customWidth="1"/>
    <col min="37" max="37" width="16.375" bestFit="1" customWidth="1"/>
    <col min="38" max="38" width="29.5" bestFit="1" customWidth="1"/>
    <col min="39" max="39" width="30" bestFit="1" customWidth="1"/>
    <col min="40" max="40" width="19.5" bestFit="1" customWidth="1"/>
    <col min="41" max="41" width="19" bestFit="1" customWidth="1"/>
    <col min="42" max="42" width="23.625" bestFit="1" customWidth="1"/>
    <col min="43" max="43" width="45.5" bestFit="1" customWidth="1"/>
    <col min="44" max="44" width="33" bestFit="1" customWidth="1"/>
    <col min="45" max="45" width="25.875" bestFit="1" customWidth="1"/>
    <col min="46" max="46" width="31.625" bestFit="1" customWidth="1"/>
    <col min="47" max="47" width="10.625" bestFit="1" customWidth="1"/>
    <col min="48" max="48" width="25.625" bestFit="1" customWidth="1"/>
    <col min="49" max="49" width="27.875" bestFit="1" customWidth="1"/>
    <col min="50" max="50" width="23.125" bestFit="1" customWidth="1"/>
    <col min="51" max="51" width="11.125" bestFit="1" customWidth="1"/>
    <col min="52" max="52" width="16" bestFit="1" customWidth="1"/>
    <col min="53" max="53" width="25.125" bestFit="1" customWidth="1"/>
    <col min="54" max="54" width="16.125" bestFit="1" customWidth="1"/>
    <col min="55" max="55" width="10.625" bestFit="1" customWidth="1"/>
  </cols>
  <sheetData>
    <row r="1" spans="1:55">
      <c r="A1" t="s">
        <v>3511</v>
      </c>
      <c r="B1" t="s">
        <v>3649</v>
      </c>
      <c r="C1" t="s">
        <v>3650</v>
      </c>
      <c r="D1" t="s">
        <v>3664</v>
      </c>
      <c r="E1" t="s">
        <v>3665</v>
      </c>
      <c r="F1" t="s">
        <v>3666</v>
      </c>
      <c r="G1" t="s">
        <v>3667</v>
      </c>
      <c r="H1" t="s">
        <v>3668</v>
      </c>
      <c r="I1" t="s">
        <v>3669</v>
      </c>
      <c r="J1" t="s">
        <v>3670</v>
      </c>
      <c r="K1" t="s">
        <v>3671</v>
      </c>
      <c r="L1" t="s">
        <v>3672</v>
      </c>
      <c r="M1" t="s">
        <v>3673</v>
      </c>
      <c r="N1" t="s">
        <v>3674</v>
      </c>
      <c r="O1" t="s">
        <v>3675</v>
      </c>
      <c r="P1" t="s">
        <v>3676</v>
      </c>
      <c r="Q1" t="s">
        <v>3677</v>
      </c>
      <c r="R1" t="s">
        <v>3678</v>
      </c>
      <c r="S1" t="s">
        <v>3679</v>
      </c>
      <c r="T1" t="s">
        <v>3680</v>
      </c>
      <c r="U1" t="s">
        <v>3681</v>
      </c>
      <c r="V1" t="s">
        <v>3682</v>
      </c>
      <c r="W1" t="s">
        <v>3683</v>
      </c>
      <c r="X1" t="s">
        <v>3684</v>
      </c>
      <c r="Y1" t="s">
        <v>3685</v>
      </c>
      <c r="Z1" t="s">
        <v>3686</v>
      </c>
      <c r="AA1" t="s">
        <v>3687</v>
      </c>
      <c r="AB1" t="s">
        <v>3688</v>
      </c>
      <c r="AC1" t="s">
        <v>3689</v>
      </c>
      <c r="AD1" t="s">
        <v>3690</v>
      </c>
      <c r="AE1" t="s">
        <v>3653</v>
      </c>
      <c r="AF1" t="s">
        <v>3691</v>
      </c>
      <c r="AG1" t="s">
        <v>3654</v>
      </c>
      <c r="AH1" t="s">
        <v>3655</v>
      </c>
      <c r="AI1" t="s">
        <v>3656</v>
      </c>
      <c r="AJ1" t="s">
        <v>3657</v>
      </c>
      <c r="AK1" t="s">
        <v>3692</v>
      </c>
      <c r="AL1" t="s">
        <v>3693</v>
      </c>
      <c r="AM1" t="s">
        <v>3694</v>
      </c>
      <c r="AN1" t="s">
        <v>3695</v>
      </c>
      <c r="AO1" t="s">
        <v>3696</v>
      </c>
      <c r="AP1" t="s">
        <v>3697</v>
      </c>
      <c r="AQ1" t="s">
        <v>3698</v>
      </c>
      <c r="AR1" t="s">
        <v>3699</v>
      </c>
      <c r="AS1" t="s">
        <v>3700</v>
      </c>
      <c r="AT1" t="s">
        <v>3701</v>
      </c>
      <c r="AU1" t="s">
        <v>3702</v>
      </c>
      <c r="AV1" t="s">
        <v>3703</v>
      </c>
      <c r="AW1" t="s">
        <v>3704</v>
      </c>
      <c r="AX1" t="s">
        <v>3705</v>
      </c>
      <c r="AY1" t="s">
        <v>3706</v>
      </c>
      <c r="AZ1" t="s">
        <v>3707</v>
      </c>
      <c r="BA1" t="s">
        <v>3708</v>
      </c>
      <c r="BB1" t="s">
        <v>3709</v>
      </c>
      <c r="BC1" t="s">
        <v>3710</v>
      </c>
    </row>
    <row r="2" spans="1:55">
      <c r="A2">
        <v>10001</v>
      </c>
      <c r="B2">
        <v>1</v>
      </c>
      <c r="C2" t="s">
        <v>946</v>
      </c>
      <c r="D2" t="s">
        <v>3766</v>
      </c>
      <c r="E2">
        <v>160</v>
      </c>
      <c r="K2" s="180"/>
      <c r="L2" s="180"/>
      <c r="M2" t="s">
        <v>349</v>
      </c>
      <c r="Q2" s="181"/>
      <c r="X2">
        <v>5</v>
      </c>
      <c r="AD2" t="s">
        <v>660</v>
      </c>
      <c r="AE2" t="s">
        <v>1759</v>
      </c>
      <c r="AM2">
        <v>1</v>
      </c>
      <c r="AN2" s="180"/>
      <c r="AO2" s="180"/>
      <c r="AP2">
        <v>1</v>
      </c>
      <c r="AQ2" t="s">
        <v>3851</v>
      </c>
    </row>
    <row r="3" spans="1:55">
      <c r="A3">
        <v>10002</v>
      </c>
      <c r="B3">
        <v>1</v>
      </c>
      <c r="C3" t="s">
        <v>947</v>
      </c>
      <c r="D3" t="s">
        <v>3766</v>
      </c>
      <c r="E3">
        <v>160</v>
      </c>
      <c r="K3" s="180"/>
      <c r="L3" s="180"/>
      <c r="M3" t="s">
        <v>350</v>
      </c>
      <c r="Q3" s="181"/>
      <c r="X3">
        <v>11</v>
      </c>
      <c r="AD3" t="s">
        <v>661</v>
      </c>
      <c r="AE3" t="s">
        <v>1760</v>
      </c>
      <c r="AM3">
        <v>1</v>
      </c>
      <c r="AN3" s="180"/>
      <c r="AO3" s="180"/>
      <c r="AP3">
        <v>1</v>
      </c>
      <c r="AQ3" t="s">
        <v>3852</v>
      </c>
    </row>
    <row r="4" spans="1:55">
      <c r="A4">
        <v>10003</v>
      </c>
      <c r="B4">
        <v>1</v>
      </c>
      <c r="C4" t="s">
        <v>948</v>
      </c>
      <c r="D4" t="s">
        <v>3766</v>
      </c>
      <c r="E4">
        <v>170</v>
      </c>
      <c r="K4" s="180"/>
      <c r="L4" s="180"/>
      <c r="M4" t="s">
        <v>351</v>
      </c>
      <c r="Q4" s="181"/>
      <c r="X4">
        <v>3</v>
      </c>
      <c r="AD4" t="s">
        <v>662</v>
      </c>
      <c r="AE4" t="s">
        <v>1761</v>
      </c>
      <c r="AM4">
        <v>1</v>
      </c>
      <c r="AN4" s="180"/>
      <c r="AO4" s="180"/>
      <c r="AP4">
        <v>1</v>
      </c>
      <c r="AQ4" t="s">
        <v>3853</v>
      </c>
    </row>
    <row r="5" spans="1:55">
      <c r="A5">
        <v>10004</v>
      </c>
      <c r="B5">
        <v>1</v>
      </c>
      <c r="C5" t="s">
        <v>428</v>
      </c>
      <c r="D5" t="s">
        <v>3766</v>
      </c>
      <c r="E5">
        <v>290</v>
      </c>
      <c r="K5" s="180"/>
      <c r="L5" s="180"/>
      <c r="M5" t="s">
        <v>943</v>
      </c>
      <c r="Q5" s="181"/>
      <c r="AD5" t="s">
        <v>1040</v>
      </c>
      <c r="AE5" t="s">
        <v>1762</v>
      </c>
      <c r="AM5">
        <v>1</v>
      </c>
      <c r="AN5" s="180"/>
      <c r="AO5" s="180"/>
      <c r="AP5">
        <v>1</v>
      </c>
      <c r="AQ5" t="s">
        <v>4400</v>
      </c>
    </row>
    <row r="6" spans="1:55">
      <c r="A6">
        <v>10005</v>
      </c>
      <c r="B6">
        <v>1</v>
      </c>
      <c r="C6" t="s">
        <v>666</v>
      </c>
      <c r="D6" t="s">
        <v>3766</v>
      </c>
      <c r="E6">
        <v>290</v>
      </c>
      <c r="K6" s="180"/>
      <c r="L6" s="180"/>
      <c r="M6" t="s">
        <v>944</v>
      </c>
      <c r="Q6" s="181"/>
      <c r="AD6" t="s">
        <v>1041</v>
      </c>
      <c r="AE6" t="s">
        <v>1763</v>
      </c>
      <c r="AM6">
        <v>1</v>
      </c>
      <c r="AN6" s="180"/>
      <c r="AO6" s="180"/>
      <c r="AP6">
        <v>1</v>
      </c>
      <c r="AQ6" t="s">
        <v>4401</v>
      </c>
    </row>
    <row r="7" spans="1:55">
      <c r="A7">
        <v>10006</v>
      </c>
      <c r="B7">
        <v>1</v>
      </c>
      <c r="C7" t="s">
        <v>665</v>
      </c>
      <c r="D7" t="s">
        <v>3766</v>
      </c>
      <c r="E7">
        <v>290</v>
      </c>
      <c r="K7" s="180"/>
      <c r="L7" s="180"/>
      <c r="M7" t="s">
        <v>945</v>
      </c>
      <c r="Q7" s="181"/>
      <c r="AD7" t="s">
        <v>1042</v>
      </c>
      <c r="AE7" t="s">
        <v>1764</v>
      </c>
      <c r="AM7">
        <v>1</v>
      </c>
      <c r="AN7" s="180"/>
      <c r="AO7" s="180"/>
      <c r="AP7">
        <v>1</v>
      </c>
      <c r="AQ7" t="s">
        <v>4402</v>
      </c>
    </row>
    <row r="8" spans="1:55">
      <c r="A8">
        <v>10007</v>
      </c>
      <c r="B8">
        <v>1</v>
      </c>
      <c r="C8" t="s">
        <v>965</v>
      </c>
      <c r="D8" t="s">
        <v>3767</v>
      </c>
      <c r="E8">
        <v>145</v>
      </c>
      <c r="K8" s="180"/>
      <c r="L8" s="180"/>
      <c r="M8" t="s">
        <v>368</v>
      </c>
      <c r="Q8" s="181"/>
      <c r="X8">
        <v>3</v>
      </c>
      <c r="AD8" t="s">
        <v>667</v>
      </c>
      <c r="AE8" t="s">
        <v>47</v>
      </c>
      <c r="AM8">
        <v>1</v>
      </c>
      <c r="AN8" s="180"/>
      <c r="AO8" s="180"/>
      <c r="AP8">
        <v>1</v>
      </c>
      <c r="AQ8" t="s">
        <v>4403</v>
      </c>
    </row>
    <row r="9" spans="1:55">
      <c r="A9">
        <v>10008</v>
      </c>
      <c r="B9">
        <v>1</v>
      </c>
      <c r="C9" t="s">
        <v>964</v>
      </c>
      <c r="D9" t="s">
        <v>3767</v>
      </c>
      <c r="E9">
        <v>140</v>
      </c>
      <c r="M9" t="s">
        <v>369</v>
      </c>
      <c r="AD9" t="s">
        <v>2035</v>
      </c>
      <c r="AE9" t="s">
        <v>1765</v>
      </c>
      <c r="AM9">
        <v>1</v>
      </c>
      <c r="AP9">
        <v>1</v>
      </c>
      <c r="AQ9" t="s">
        <v>4404</v>
      </c>
    </row>
    <row r="10" spans="1:55">
      <c r="A10">
        <v>10009</v>
      </c>
      <c r="B10">
        <v>1</v>
      </c>
      <c r="C10" t="s">
        <v>963</v>
      </c>
      <c r="D10" t="s">
        <v>3767</v>
      </c>
      <c r="E10">
        <v>138</v>
      </c>
      <c r="M10" t="s">
        <v>370</v>
      </c>
      <c r="X10">
        <v>5</v>
      </c>
      <c r="AD10" t="s">
        <v>658</v>
      </c>
      <c r="AE10" t="s">
        <v>1766</v>
      </c>
      <c r="AM10">
        <v>1</v>
      </c>
      <c r="AP10">
        <v>1</v>
      </c>
      <c r="AQ10" t="s">
        <v>4405</v>
      </c>
    </row>
    <row r="11" spans="1:55">
      <c r="A11">
        <v>10010</v>
      </c>
      <c r="B11">
        <v>1</v>
      </c>
      <c r="C11" t="s">
        <v>962</v>
      </c>
      <c r="D11" t="s">
        <v>3767</v>
      </c>
      <c r="E11">
        <v>128</v>
      </c>
      <c r="M11" t="s">
        <v>371</v>
      </c>
      <c r="AD11" t="s">
        <v>809</v>
      </c>
      <c r="AE11" t="s">
        <v>48</v>
      </c>
      <c r="AM11">
        <v>1</v>
      </c>
      <c r="AP11">
        <v>1</v>
      </c>
      <c r="AQ11" t="s">
        <v>4406</v>
      </c>
    </row>
    <row r="12" spans="1:55">
      <c r="A12">
        <v>10011</v>
      </c>
      <c r="B12">
        <v>1</v>
      </c>
      <c r="C12" t="s">
        <v>0</v>
      </c>
      <c r="D12" t="s">
        <v>3767</v>
      </c>
      <c r="E12">
        <v>120</v>
      </c>
      <c r="M12" t="s">
        <v>372</v>
      </c>
      <c r="AD12" t="s">
        <v>1044</v>
      </c>
      <c r="AE12" t="s">
        <v>49</v>
      </c>
      <c r="AM12">
        <v>1</v>
      </c>
      <c r="AP12">
        <v>1</v>
      </c>
      <c r="AQ12" t="s">
        <v>4407</v>
      </c>
    </row>
    <row r="13" spans="1:55">
      <c r="A13">
        <v>10012</v>
      </c>
      <c r="B13">
        <v>1</v>
      </c>
      <c r="C13" t="s">
        <v>1</v>
      </c>
      <c r="D13" t="s">
        <v>3767</v>
      </c>
      <c r="E13">
        <v>120</v>
      </c>
      <c r="M13" t="s">
        <v>373</v>
      </c>
      <c r="AD13" t="s">
        <v>808</v>
      </c>
      <c r="AE13" t="s">
        <v>50</v>
      </c>
      <c r="AM13">
        <v>1</v>
      </c>
      <c r="AP13">
        <v>1</v>
      </c>
      <c r="AQ13" t="s">
        <v>4408</v>
      </c>
    </row>
    <row r="14" spans="1:55">
      <c r="A14">
        <v>10013</v>
      </c>
      <c r="B14">
        <v>1</v>
      </c>
      <c r="C14" t="s">
        <v>400</v>
      </c>
      <c r="D14" t="s">
        <v>3767</v>
      </c>
      <c r="E14">
        <v>117</v>
      </c>
      <c r="M14" t="s">
        <v>374</v>
      </c>
      <c r="AD14" t="s">
        <v>659</v>
      </c>
      <c r="AE14" t="s">
        <v>51</v>
      </c>
      <c r="AM14">
        <v>1</v>
      </c>
      <c r="AP14">
        <v>1</v>
      </c>
      <c r="AQ14" t="s">
        <v>4409</v>
      </c>
    </row>
    <row r="15" spans="1:55">
      <c r="A15">
        <v>10014</v>
      </c>
      <c r="B15">
        <v>1</v>
      </c>
      <c r="C15" t="s">
        <v>2</v>
      </c>
      <c r="D15" t="s">
        <v>3767</v>
      </c>
      <c r="E15">
        <v>120</v>
      </c>
      <c r="M15" t="s">
        <v>375</v>
      </c>
      <c r="AD15" t="s">
        <v>2036</v>
      </c>
      <c r="AE15" t="s">
        <v>52</v>
      </c>
      <c r="AM15">
        <v>1</v>
      </c>
      <c r="AP15">
        <v>1</v>
      </c>
      <c r="AQ15" t="s">
        <v>4410</v>
      </c>
    </row>
    <row r="16" spans="1:55">
      <c r="A16">
        <v>10015</v>
      </c>
      <c r="B16">
        <v>1</v>
      </c>
      <c r="C16" t="s">
        <v>1334</v>
      </c>
      <c r="D16" t="s">
        <v>3719</v>
      </c>
      <c r="E16">
        <v>4</v>
      </c>
      <c r="M16" t="s">
        <v>976</v>
      </c>
      <c r="X16">
        <v>300</v>
      </c>
      <c r="AD16" t="s">
        <v>1336</v>
      </c>
      <c r="AE16" t="s">
        <v>1337</v>
      </c>
      <c r="AM16">
        <v>1</v>
      </c>
      <c r="AP16">
        <v>1</v>
      </c>
      <c r="AQ16" t="s">
        <v>4411</v>
      </c>
    </row>
    <row r="17" spans="1:43">
      <c r="A17">
        <v>10016</v>
      </c>
      <c r="B17">
        <v>1</v>
      </c>
      <c r="C17" t="s">
        <v>664</v>
      </c>
      <c r="D17" t="s">
        <v>3768</v>
      </c>
      <c r="E17">
        <v>240</v>
      </c>
      <c r="M17" t="s">
        <v>949</v>
      </c>
      <c r="X17">
        <v>1</v>
      </c>
      <c r="AD17" t="s">
        <v>1043</v>
      </c>
      <c r="AE17" t="s">
        <v>1060</v>
      </c>
      <c r="AM17">
        <v>1</v>
      </c>
      <c r="AP17">
        <v>1</v>
      </c>
      <c r="AQ17" t="s">
        <v>4412</v>
      </c>
    </row>
    <row r="18" spans="1:43">
      <c r="A18">
        <v>10017</v>
      </c>
      <c r="B18">
        <v>1</v>
      </c>
      <c r="C18" t="s">
        <v>429</v>
      </c>
      <c r="D18" t="s">
        <v>3768</v>
      </c>
      <c r="E18">
        <v>240</v>
      </c>
      <c r="M18" t="s">
        <v>951</v>
      </c>
      <c r="AD18" t="s">
        <v>1051</v>
      </c>
      <c r="AE18" t="s">
        <v>1340</v>
      </c>
      <c r="AM18">
        <v>1</v>
      </c>
      <c r="AP18">
        <v>1</v>
      </c>
      <c r="AQ18" t="s">
        <v>3854</v>
      </c>
    </row>
    <row r="19" spans="1:43">
      <c r="A19">
        <v>10018</v>
      </c>
      <c r="B19">
        <v>1</v>
      </c>
      <c r="C19" t="s">
        <v>671</v>
      </c>
      <c r="D19" t="s">
        <v>3768</v>
      </c>
      <c r="E19">
        <v>240</v>
      </c>
      <c r="M19" t="s">
        <v>952</v>
      </c>
      <c r="X19">
        <v>1</v>
      </c>
      <c r="AD19" t="s">
        <v>1045</v>
      </c>
      <c r="AE19" t="s">
        <v>1767</v>
      </c>
      <c r="AM19">
        <v>1</v>
      </c>
      <c r="AP19">
        <v>1</v>
      </c>
      <c r="AQ19" t="s">
        <v>3855</v>
      </c>
    </row>
    <row r="20" spans="1:43">
      <c r="A20">
        <v>10019</v>
      </c>
      <c r="B20">
        <v>1</v>
      </c>
      <c r="C20" t="s">
        <v>672</v>
      </c>
      <c r="D20" t="s">
        <v>3768</v>
      </c>
      <c r="E20">
        <v>240</v>
      </c>
      <c r="M20" t="s">
        <v>953</v>
      </c>
      <c r="AD20" t="s">
        <v>1050</v>
      </c>
      <c r="AE20" t="s">
        <v>1338</v>
      </c>
      <c r="AM20">
        <v>1</v>
      </c>
      <c r="AP20">
        <v>1</v>
      </c>
      <c r="AQ20" t="s">
        <v>3899</v>
      </c>
    </row>
    <row r="21" spans="1:43">
      <c r="A21">
        <v>10020</v>
      </c>
      <c r="B21">
        <v>1</v>
      </c>
      <c r="C21" t="s">
        <v>958</v>
      </c>
      <c r="D21" t="s">
        <v>3768</v>
      </c>
      <c r="E21">
        <v>220</v>
      </c>
      <c r="M21" t="s">
        <v>954</v>
      </c>
      <c r="AD21" t="s">
        <v>1049</v>
      </c>
      <c r="AE21" t="s">
        <v>1339</v>
      </c>
      <c r="AM21">
        <v>1</v>
      </c>
      <c r="AP21">
        <v>1</v>
      </c>
      <c r="AQ21" t="s">
        <v>3856</v>
      </c>
    </row>
    <row r="22" spans="1:43">
      <c r="A22">
        <v>10021</v>
      </c>
      <c r="B22">
        <v>1</v>
      </c>
      <c r="C22" t="s">
        <v>961</v>
      </c>
      <c r="D22" t="s">
        <v>3768</v>
      </c>
      <c r="E22">
        <v>190</v>
      </c>
      <c r="M22" t="s">
        <v>955</v>
      </c>
      <c r="AD22" t="s">
        <v>1048</v>
      </c>
      <c r="AE22" t="s">
        <v>1343</v>
      </c>
      <c r="AM22">
        <v>1</v>
      </c>
      <c r="AP22">
        <v>1</v>
      </c>
      <c r="AQ22" t="s">
        <v>3899</v>
      </c>
    </row>
    <row r="23" spans="1:43">
      <c r="A23">
        <v>10022</v>
      </c>
      <c r="B23">
        <v>1</v>
      </c>
      <c r="C23" t="s">
        <v>960</v>
      </c>
      <c r="D23" t="s">
        <v>3768</v>
      </c>
      <c r="E23">
        <v>175</v>
      </c>
      <c r="M23" t="s">
        <v>956</v>
      </c>
      <c r="AD23" t="s">
        <v>1047</v>
      </c>
      <c r="AE23" t="s">
        <v>1344</v>
      </c>
      <c r="AM23">
        <v>1</v>
      </c>
      <c r="AP23">
        <v>1</v>
      </c>
      <c r="AQ23" t="s">
        <v>3899</v>
      </c>
    </row>
    <row r="24" spans="1:43">
      <c r="A24">
        <v>10023</v>
      </c>
      <c r="B24">
        <v>1</v>
      </c>
      <c r="C24" t="s">
        <v>959</v>
      </c>
      <c r="D24" t="s">
        <v>3768</v>
      </c>
      <c r="E24">
        <v>280</v>
      </c>
      <c r="M24" t="s">
        <v>957</v>
      </c>
      <c r="AD24" t="s">
        <v>1046</v>
      </c>
      <c r="AE24" t="s">
        <v>1342</v>
      </c>
      <c r="AM24">
        <v>1</v>
      </c>
      <c r="AP24">
        <v>1</v>
      </c>
      <c r="AQ24" t="s">
        <v>3899</v>
      </c>
    </row>
    <row r="25" spans="1:43">
      <c r="A25">
        <v>10024</v>
      </c>
      <c r="B25">
        <v>1</v>
      </c>
      <c r="C25" t="s">
        <v>797</v>
      </c>
      <c r="D25" t="s">
        <v>3769</v>
      </c>
      <c r="E25">
        <v>600</v>
      </c>
      <c r="M25" t="s">
        <v>376</v>
      </c>
      <c r="AD25" t="s">
        <v>807</v>
      </c>
      <c r="AE25" t="s">
        <v>1768</v>
      </c>
      <c r="AM25">
        <v>1</v>
      </c>
      <c r="AP25">
        <v>1</v>
      </c>
      <c r="AQ25" t="s">
        <v>3857</v>
      </c>
    </row>
    <row r="26" spans="1:43">
      <c r="A26">
        <v>10025</v>
      </c>
      <c r="B26">
        <v>1</v>
      </c>
      <c r="C26" t="s">
        <v>801</v>
      </c>
      <c r="D26" t="s">
        <v>3769</v>
      </c>
      <c r="E26">
        <v>900</v>
      </c>
      <c r="M26" t="s">
        <v>377</v>
      </c>
      <c r="AD26" t="s">
        <v>799</v>
      </c>
      <c r="AE26" t="s">
        <v>1769</v>
      </c>
      <c r="AM26">
        <v>1</v>
      </c>
      <c r="AP26">
        <v>1</v>
      </c>
      <c r="AQ26" t="s">
        <v>3858</v>
      </c>
    </row>
    <row r="27" spans="1:43">
      <c r="A27">
        <v>10026</v>
      </c>
      <c r="B27">
        <v>1</v>
      </c>
      <c r="C27" t="s">
        <v>800</v>
      </c>
      <c r="D27" t="s">
        <v>3769</v>
      </c>
      <c r="E27">
        <v>1200</v>
      </c>
      <c r="M27" t="s">
        <v>378</v>
      </c>
      <c r="AD27" t="s">
        <v>147</v>
      </c>
      <c r="AE27" t="s">
        <v>1770</v>
      </c>
      <c r="AM27">
        <v>1</v>
      </c>
      <c r="AP27">
        <v>1</v>
      </c>
      <c r="AQ27" t="s">
        <v>3859</v>
      </c>
    </row>
    <row r="28" spans="1:43">
      <c r="A28">
        <v>10027</v>
      </c>
      <c r="B28">
        <v>1</v>
      </c>
      <c r="C28" t="s">
        <v>3</v>
      </c>
      <c r="D28" t="s">
        <v>3719</v>
      </c>
      <c r="E28">
        <v>45</v>
      </c>
      <c r="M28" t="s">
        <v>379</v>
      </c>
      <c r="X28">
        <v>26</v>
      </c>
      <c r="AD28" t="s">
        <v>1345</v>
      </c>
      <c r="AE28" t="s">
        <v>1771</v>
      </c>
      <c r="AM28">
        <v>1</v>
      </c>
      <c r="AP28">
        <v>1</v>
      </c>
      <c r="AQ28" t="s">
        <v>3860</v>
      </c>
    </row>
    <row r="29" spans="1:43">
      <c r="A29">
        <v>10028</v>
      </c>
      <c r="B29">
        <v>1</v>
      </c>
      <c r="C29" t="s">
        <v>4</v>
      </c>
      <c r="D29" t="s">
        <v>3719</v>
      </c>
      <c r="E29">
        <v>56</v>
      </c>
      <c r="M29" t="s">
        <v>380</v>
      </c>
      <c r="X29">
        <v>13</v>
      </c>
      <c r="AD29" t="s">
        <v>1346</v>
      </c>
      <c r="AE29" t="s">
        <v>1772</v>
      </c>
      <c r="AM29">
        <v>1</v>
      </c>
      <c r="AP29">
        <v>1</v>
      </c>
      <c r="AQ29" t="s">
        <v>3861</v>
      </c>
    </row>
    <row r="30" spans="1:43">
      <c r="A30">
        <v>10029</v>
      </c>
      <c r="B30">
        <v>1</v>
      </c>
      <c r="C30" t="s">
        <v>902</v>
      </c>
      <c r="D30" t="s">
        <v>3719</v>
      </c>
      <c r="E30">
        <v>18</v>
      </c>
      <c r="M30" t="s">
        <v>381</v>
      </c>
      <c r="X30">
        <v>15</v>
      </c>
      <c r="AD30" t="s">
        <v>2037</v>
      </c>
      <c r="AE30" t="s">
        <v>15</v>
      </c>
      <c r="AM30">
        <v>1</v>
      </c>
      <c r="AP30">
        <v>1</v>
      </c>
      <c r="AQ30" t="s">
        <v>3862</v>
      </c>
    </row>
    <row r="31" spans="1:43">
      <c r="A31">
        <v>10030</v>
      </c>
      <c r="B31">
        <v>1</v>
      </c>
      <c r="C31" t="s">
        <v>1842</v>
      </c>
      <c r="D31" t="s">
        <v>3719</v>
      </c>
      <c r="E31">
        <v>8</v>
      </c>
      <c r="M31" t="s">
        <v>401</v>
      </c>
      <c r="X31">
        <v>47</v>
      </c>
      <c r="AD31" t="s">
        <v>1842</v>
      </c>
      <c r="AE31" t="s">
        <v>1773</v>
      </c>
      <c r="AM31">
        <v>1</v>
      </c>
      <c r="AP31">
        <v>1</v>
      </c>
      <c r="AQ31" t="s">
        <v>3863</v>
      </c>
    </row>
    <row r="32" spans="1:43">
      <c r="A32">
        <v>10031</v>
      </c>
      <c r="B32">
        <v>1</v>
      </c>
      <c r="C32" t="s">
        <v>1359</v>
      </c>
      <c r="D32" t="s">
        <v>3719</v>
      </c>
      <c r="E32">
        <v>10</v>
      </c>
      <c r="M32" t="s">
        <v>402</v>
      </c>
      <c r="AD32" t="s">
        <v>1358</v>
      </c>
      <c r="AE32" t="s">
        <v>5</v>
      </c>
      <c r="AM32">
        <v>1</v>
      </c>
      <c r="AP32">
        <v>1</v>
      </c>
      <c r="AQ32" t="s">
        <v>3864</v>
      </c>
    </row>
    <row r="33" spans="1:43">
      <c r="A33">
        <v>10032</v>
      </c>
      <c r="B33">
        <v>1</v>
      </c>
      <c r="C33" t="s">
        <v>6</v>
      </c>
      <c r="D33" t="s">
        <v>3719</v>
      </c>
      <c r="E33">
        <v>8</v>
      </c>
      <c r="M33" t="s">
        <v>403</v>
      </c>
      <c r="X33">
        <v>8</v>
      </c>
      <c r="AD33" t="s">
        <v>1347</v>
      </c>
      <c r="AE33" t="s">
        <v>7</v>
      </c>
      <c r="AM33">
        <v>1</v>
      </c>
      <c r="AP33">
        <v>1</v>
      </c>
      <c r="AQ33" t="s">
        <v>3865</v>
      </c>
    </row>
    <row r="34" spans="1:43">
      <c r="A34">
        <v>10033</v>
      </c>
      <c r="B34">
        <v>1</v>
      </c>
      <c r="C34" t="s">
        <v>8</v>
      </c>
      <c r="D34" t="s">
        <v>3719</v>
      </c>
      <c r="E34">
        <v>8</v>
      </c>
      <c r="M34" t="s">
        <v>404</v>
      </c>
      <c r="X34">
        <v>5</v>
      </c>
      <c r="AD34" t="s">
        <v>1348</v>
      </c>
      <c r="AE34" t="s">
        <v>9</v>
      </c>
      <c r="AM34">
        <v>1</v>
      </c>
      <c r="AP34">
        <v>1</v>
      </c>
      <c r="AQ34" t="s">
        <v>3866</v>
      </c>
    </row>
    <row r="35" spans="1:43">
      <c r="A35">
        <v>10034</v>
      </c>
      <c r="B35">
        <v>1</v>
      </c>
      <c r="C35" t="s">
        <v>901</v>
      </c>
      <c r="D35" t="s">
        <v>3719</v>
      </c>
      <c r="E35">
        <v>95</v>
      </c>
      <c r="M35" t="s">
        <v>405</v>
      </c>
      <c r="X35">
        <v>1</v>
      </c>
      <c r="AD35" t="s">
        <v>1362</v>
      </c>
      <c r="AE35" t="s">
        <v>1363</v>
      </c>
      <c r="AM35">
        <v>1</v>
      </c>
      <c r="AP35">
        <v>1</v>
      </c>
      <c r="AQ35" t="s">
        <v>3867</v>
      </c>
    </row>
    <row r="36" spans="1:43">
      <c r="A36">
        <v>10035</v>
      </c>
      <c r="B36">
        <v>1</v>
      </c>
      <c r="C36" t="s">
        <v>1322</v>
      </c>
      <c r="D36" t="s">
        <v>3719</v>
      </c>
      <c r="E36">
        <v>8</v>
      </c>
      <c r="M36" t="s">
        <v>982</v>
      </c>
      <c r="AD36" t="s">
        <v>1322</v>
      </c>
      <c r="AE36" t="s">
        <v>1399</v>
      </c>
      <c r="AM36">
        <v>1</v>
      </c>
      <c r="AP36">
        <v>1</v>
      </c>
      <c r="AQ36" t="s">
        <v>3868</v>
      </c>
    </row>
    <row r="37" spans="1:43">
      <c r="A37">
        <v>10036</v>
      </c>
      <c r="B37">
        <v>1</v>
      </c>
      <c r="C37" t="s">
        <v>3107</v>
      </c>
      <c r="D37" t="s">
        <v>3719</v>
      </c>
      <c r="M37" t="s">
        <v>3053</v>
      </c>
      <c r="AD37" t="s">
        <v>4295</v>
      </c>
      <c r="AM37">
        <v>1</v>
      </c>
      <c r="AP37">
        <v>1</v>
      </c>
      <c r="AQ37" t="s">
        <v>3899</v>
      </c>
    </row>
    <row r="38" spans="1:43">
      <c r="A38">
        <v>10037</v>
      </c>
      <c r="B38">
        <v>1</v>
      </c>
      <c r="C38" t="s">
        <v>3095</v>
      </c>
      <c r="D38" t="s">
        <v>3719</v>
      </c>
      <c r="E38">
        <v>80</v>
      </c>
      <c r="M38" t="s">
        <v>3093</v>
      </c>
      <c r="X38">
        <v>26</v>
      </c>
      <c r="AD38" t="s">
        <v>3099</v>
      </c>
      <c r="AE38" t="s">
        <v>3103</v>
      </c>
      <c r="AM38">
        <v>1</v>
      </c>
      <c r="AP38">
        <v>1</v>
      </c>
      <c r="AQ38" t="s">
        <v>3869</v>
      </c>
    </row>
    <row r="39" spans="1:43">
      <c r="A39">
        <v>10038</v>
      </c>
      <c r="B39">
        <v>1</v>
      </c>
      <c r="C39" t="s">
        <v>3096</v>
      </c>
      <c r="D39" t="s">
        <v>3719</v>
      </c>
      <c r="E39">
        <v>85</v>
      </c>
      <c r="M39" t="s">
        <v>3094</v>
      </c>
      <c r="X39">
        <v>13</v>
      </c>
      <c r="AD39" t="s">
        <v>3100</v>
      </c>
      <c r="AE39" t="s">
        <v>3104</v>
      </c>
      <c r="AM39">
        <v>1</v>
      </c>
      <c r="AP39">
        <v>1</v>
      </c>
      <c r="AQ39" t="s">
        <v>3870</v>
      </c>
    </row>
    <row r="40" spans="1:43">
      <c r="A40">
        <v>10039</v>
      </c>
      <c r="B40">
        <v>1</v>
      </c>
      <c r="C40" t="s">
        <v>977</v>
      </c>
      <c r="D40" t="s">
        <v>3770</v>
      </c>
      <c r="E40">
        <v>12</v>
      </c>
      <c r="M40" t="s">
        <v>760</v>
      </c>
      <c r="X40">
        <v>9</v>
      </c>
      <c r="AD40" t="s">
        <v>1349</v>
      </c>
      <c r="AE40" t="s">
        <v>1397</v>
      </c>
      <c r="AM40">
        <v>1</v>
      </c>
      <c r="AP40">
        <v>1</v>
      </c>
      <c r="AQ40" t="s">
        <v>3871</v>
      </c>
    </row>
    <row r="41" spans="1:43">
      <c r="A41">
        <v>10040</v>
      </c>
      <c r="B41">
        <v>1</v>
      </c>
      <c r="C41" t="s">
        <v>979</v>
      </c>
      <c r="D41" t="s">
        <v>3770</v>
      </c>
      <c r="E41">
        <v>9</v>
      </c>
      <c r="M41" t="s">
        <v>978</v>
      </c>
      <c r="X41">
        <v>18</v>
      </c>
      <c r="AD41" t="s">
        <v>2038</v>
      </c>
      <c r="AE41" t="s">
        <v>1398</v>
      </c>
      <c r="AM41">
        <v>1</v>
      </c>
      <c r="AP41">
        <v>1</v>
      </c>
      <c r="AQ41" t="s">
        <v>3872</v>
      </c>
    </row>
    <row r="42" spans="1:43">
      <c r="A42">
        <v>10041</v>
      </c>
      <c r="B42">
        <v>1</v>
      </c>
      <c r="C42" t="s">
        <v>35</v>
      </c>
      <c r="D42" t="s">
        <v>3771</v>
      </c>
      <c r="E42">
        <v>52</v>
      </c>
      <c r="M42" t="s">
        <v>382</v>
      </c>
      <c r="X42">
        <v>7</v>
      </c>
      <c r="AD42" t="s">
        <v>2174</v>
      </c>
      <c r="AE42" t="s">
        <v>1774</v>
      </c>
      <c r="AM42">
        <v>1</v>
      </c>
      <c r="AP42">
        <v>1</v>
      </c>
      <c r="AQ42" t="s">
        <v>3873</v>
      </c>
    </row>
    <row r="43" spans="1:43">
      <c r="A43">
        <v>10042</v>
      </c>
      <c r="B43">
        <v>1</v>
      </c>
      <c r="C43" t="s">
        <v>36</v>
      </c>
      <c r="D43" t="s">
        <v>3772</v>
      </c>
      <c r="E43">
        <v>52</v>
      </c>
      <c r="M43" t="s">
        <v>383</v>
      </c>
      <c r="X43">
        <v>7</v>
      </c>
      <c r="AD43" t="s">
        <v>2176</v>
      </c>
      <c r="AE43" t="s">
        <v>1775</v>
      </c>
      <c r="AM43">
        <v>1</v>
      </c>
      <c r="AP43">
        <v>1</v>
      </c>
      <c r="AQ43" t="s">
        <v>3874</v>
      </c>
    </row>
    <row r="44" spans="1:43">
      <c r="A44">
        <v>10043</v>
      </c>
      <c r="B44">
        <v>1</v>
      </c>
      <c r="C44" t="s">
        <v>37</v>
      </c>
      <c r="D44" t="s">
        <v>3771</v>
      </c>
      <c r="E44">
        <v>52</v>
      </c>
      <c r="M44" t="s">
        <v>384</v>
      </c>
      <c r="X44">
        <v>5</v>
      </c>
      <c r="AD44" t="s">
        <v>2175</v>
      </c>
      <c r="AE44" t="s">
        <v>1776</v>
      </c>
      <c r="AM44">
        <v>1</v>
      </c>
      <c r="AP44">
        <v>1</v>
      </c>
      <c r="AQ44" t="s">
        <v>3875</v>
      </c>
    </row>
    <row r="45" spans="1:43">
      <c r="A45">
        <v>10044</v>
      </c>
      <c r="B45">
        <v>1</v>
      </c>
      <c r="C45" t="s">
        <v>38</v>
      </c>
      <c r="D45" t="s">
        <v>3773</v>
      </c>
      <c r="E45">
        <v>33</v>
      </c>
      <c r="M45" t="s">
        <v>406</v>
      </c>
      <c r="X45">
        <v>5</v>
      </c>
      <c r="AD45" t="s">
        <v>2177</v>
      </c>
      <c r="AE45" t="s">
        <v>56</v>
      </c>
      <c r="AM45">
        <v>1</v>
      </c>
      <c r="AP45">
        <v>1</v>
      </c>
      <c r="AQ45" t="s">
        <v>3876</v>
      </c>
    </row>
    <row r="46" spans="1:43">
      <c r="A46">
        <v>10045</v>
      </c>
      <c r="B46">
        <v>1</v>
      </c>
      <c r="C46" t="s">
        <v>39</v>
      </c>
      <c r="D46" t="s">
        <v>3773</v>
      </c>
      <c r="E46">
        <v>45</v>
      </c>
      <c r="M46" t="s">
        <v>407</v>
      </c>
      <c r="X46">
        <v>2</v>
      </c>
      <c r="AD46" t="s">
        <v>2178</v>
      </c>
      <c r="AE46" t="s">
        <v>53</v>
      </c>
      <c r="AM46">
        <v>1</v>
      </c>
      <c r="AP46">
        <v>1</v>
      </c>
      <c r="AQ46" t="s">
        <v>3877</v>
      </c>
    </row>
    <row r="47" spans="1:43">
      <c r="A47">
        <v>10046</v>
      </c>
      <c r="B47">
        <v>1</v>
      </c>
      <c r="C47" t="s">
        <v>40</v>
      </c>
      <c r="D47" t="s">
        <v>3773</v>
      </c>
      <c r="E47">
        <v>42</v>
      </c>
      <c r="M47" t="s">
        <v>408</v>
      </c>
      <c r="X47">
        <v>3</v>
      </c>
      <c r="AD47" t="s">
        <v>2179</v>
      </c>
      <c r="AE47" t="s">
        <v>54</v>
      </c>
      <c r="AM47">
        <v>1</v>
      </c>
      <c r="AP47">
        <v>1</v>
      </c>
      <c r="AQ47" t="s">
        <v>3878</v>
      </c>
    </row>
    <row r="48" spans="1:43">
      <c r="A48">
        <v>10047</v>
      </c>
      <c r="B48">
        <v>1</v>
      </c>
      <c r="C48" t="s">
        <v>41</v>
      </c>
      <c r="D48" t="s">
        <v>3773</v>
      </c>
      <c r="E48">
        <v>40</v>
      </c>
      <c r="M48" t="s">
        <v>409</v>
      </c>
      <c r="X48">
        <v>1</v>
      </c>
      <c r="AD48" t="s">
        <v>2180</v>
      </c>
      <c r="AE48" t="s">
        <v>55</v>
      </c>
      <c r="AM48">
        <v>1</v>
      </c>
      <c r="AP48">
        <v>1</v>
      </c>
      <c r="AQ48" t="s">
        <v>3879</v>
      </c>
    </row>
    <row r="49" spans="1:43">
      <c r="A49">
        <v>10048</v>
      </c>
      <c r="B49">
        <v>1</v>
      </c>
      <c r="C49" t="s">
        <v>980</v>
      </c>
      <c r="D49" t="s">
        <v>3773</v>
      </c>
      <c r="E49">
        <v>6</v>
      </c>
      <c r="M49" t="s">
        <v>981</v>
      </c>
      <c r="AD49" t="s">
        <v>980</v>
      </c>
      <c r="AE49" t="s">
        <v>1400</v>
      </c>
      <c r="AM49">
        <v>1</v>
      </c>
      <c r="AP49">
        <v>1</v>
      </c>
      <c r="AQ49" t="s">
        <v>3899</v>
      </c>
    </row>
    <row r="50" spans="1:43">
      <c r="A50">
        <v>10049</v>
      </c>
      <c r="B50">
        <v>1</v>
      </c>
      <c r="C50" t="s">
        <v>146</v>
      </c>
      <c r="D50" t="s">
        <v>3774</v>
      </c>
      <c r="E50">
        <v>410</v>
      </c>
      <c r="M50" t="s">
        <v>410</v>
      </c>
      <c r="AD50" t="s">
        <v>2039</v>
      </c>
      <c r="AE50" t="s">
        <v>1780</v>
      </c>
      <c r="AM50">
        <v>1</v>
      </c>
      <c r="AP50">
        <v>1</v>
      </c>
      <c r="AQ50" t="s">
        <v>3880</v>
      </c>
    </row>
    <row r="51" spans="1:43">
      <c r="A51">
        <v>10050</v>
      </c>
      <c r="B51">
        <v>1</v>
      </c>
      <c r="C51" t="s">
        <v>91</v>
      </c>
      <c r="D51" t="s">
        <v>3774</v>
      </c>
      <c r="E51">
        <v>520</v>
      </c>
      <c r="M51" t="s">
        <v>411</v>
      </c>
      <c r="AD51" t="s">
        <v>91</v>
      </c>
      <c r="AE51" t="s">
        <v>1781</v>
      </c>
      <c r="AM51">
        <v>1</v>
      </c>
      <c r="AP51">
        <v>1</v>
      </c>
      <c r="AQ51" t="s">
        <v>3881</v>
      </c>
    </row>
    <row r="52" spans="1:43">
      <c r="A52">
        <v>10051</v>
      </c>
      <c r="B52">
        <v>1</v>
      </c>
      <c r="C52" t="s">
        <v>42</v>
      </c>
      <c r="D52" t="s">
        <v>3775</v>
      </c>
      <c r="E52">
        <v>9</v>
      </c>
      <c r="M52" t="s">
        <v>415</v>
      </c>
      <c r="X52">
        <v>48</v>
      </c>
      <c r="AD52" t="s">
        <v>42</v>
      </c>
      <c r="AE52" t="s">
        <v>312</v>
      </c>
      <c r="AM52">
        <v>1</v>
      </c>
      <c r="AP52">
        <v>1</v>
      </c>
      <c r="AQ52" t="s">
        <v>3882</v>
      </c>
    </row>
    <row r="53" spans="1:43">
      <c r="A53">
        <v>10052</v>
      </c>
      <c r="B53">
        <v>1</v>
      </c>
      <c r="C53" t="s">
        <v>43</v>
      </c>
      <c r="D53" t="s">
        <v>3775</v>
      </c>
      <c r="E53">
        <v>13</v>
      </c>
      <c r="M53" t="s">
        <v>416</v>
      </c>
      <c r="X53">
        <v>8</v>
      </c>
      <c r="AD53" t="s">
        <v>43</v>
      </c>
      <c r="AE53" t="s">
        <v>314</v>
      </c>
      <c r="AM53">
        <v>1</v>
      </c>
      <c r="AP53">
        <v>1</v>
      </c>
      <c r="AQ53" t="s">
        <v>3883</v>
      </c>
    </row>
    <row r="54" spans="1:43">
      <c r="A54">
        <v>10053</v>
      </c>
      <c r="B54">
        <v>1</v>
      </c>
      <c r="C54" t="s">
        <v>44</v>
      </c>
      <c r="D54" t="s">
        <v>3775</v>
      </c>
      <c r="E54">
        <v>5</v>
      </c>
      <c r="M54" t="s">
        <v>417</v>
      </c>
      <c r="AD54" t="s">
        <v>1385</v>
      </c>
      <c r="AE54" t="s">
        <v>1350</v>
      </c>
      <c r="AM54">
        <v>1</v>
      </c>
      <c r="AP54">
        <v>1</v>
      </c>
      <c r="AQ54" t="s">
        <v>3884</v>
      </c>
    </row>
    <row r="55" spans="1:43">
      <c r="A55">
        <v>10054</v>
      </c>
      <c r="B55">
        <v>1</v>
      </c>
      <c r="C55" t="s">
        <v>45</v>
      </c>
      <c r="D55" t="s">
        <v>3775</v>
      </c>
      <c r="E55">
        <v>10</v>
      </c>
      <c r="M55" t="s">
        <v>418</v>
      </c>
      <c r="X55">
        <v>13</v>
      </c>
      <c r="AD55" t="s">
        <v>1386</v>
      </c>
      <c r="AE55" t="s">
        <v>1777</v>
      </c>
      <c r="AM55">
        <v>1</v>
      </c>
      <c r="AP55">
        <v>1</v>
      </c>
      <c r="AQ55" t="s">
        <v>3885</v>
      </c>
    </row>
    <row r="56" spans="1:43">
      <c r="A56">
        <v>10055</v>
      </c>
      <c r="B56">
        <v>1</v>
      </c>
      <c r="C56" t="s">
        <v>46</v>
      </c>
      <c r="D56" t="s">
        <v>3775</v>
      </c>
      <c r="E56">
        <v>14</v>
      </c>
      <c r="M56" t="s">
        <v>419</v>
      </c>
      <c r="X56">
        <v>15</v>
      </c>
      <c r="AD56" t="s">
        <v>1387</v>
      </c>
      <c r="AE56" t="s">
        <v>1778</v>
      </c>
      <c r="AM56">
        <v>1</v>
      </c>
      <c r="AP56">
        <v>1</v>
      </c>
      <c r="AQ56" t="s">
        <v>3886</v>
      </c>
    </row>
    <row r="57" spans="1:43">
      <c r="A57">
        <v>10056</v>
      </c>
      <c r="B57">
        <v>1</v>
      </c>
      <c r="C57" t="s">
        <v>1843</v>
      </c>
      <c r="D57" t="s">
        <v>3775</v>
      </c>
      <c r="E57">
        <v>13</v>
      </c>
      <c r="M57" t="s">
        <v>420</v>
      </c>
      <c r="X57">
        <v>8</v>
      </c>
      <c r="AD57" t="s">
        <v>1402</v>
      </c>
      <c r="AE57" t="s">
        <v>1401</v>
      </c>
      <c r="AM57">
        <v>1</v>
      </c>
      <c r="AP57">
        <v>1</v>
      </c>
      <c r="AQ57" t="s">
        <v>3887</v>
      </c>
    </row>
    <row r="58" spans="1:43">
      <c r="A58">
        <v>10057</v>
      </c>
      <c r="B58">
        <v>1</v>
      </c>
      <c r="C58" t="s">
        <v>3089</v>
      </c>
      <c r="D58" t="s">
        <v>3775</v>
      </c>
      <c r="E58">
        <v>5</v>
      </c>
      <c r="M58" t="s">
        <v>421</v>
      </c>
      <c r="X58">
        <v>4</v>
      </c>
      <c r="AD58" t="s">
        <v>3091</v>
      </c>
      <c r="AE58" t="s">
        <v>121</v>
      </c>
      <c r="AM58">
        <v>1</v>
      </c>
      <c r="AP58">
        <v>1</v>
      </c>
      <c r="AQ58" t="s">
        <v>3888</v>
      </c>
    </row>
    <row r="59" spans="1:43">
      <c r="A59">
        <v>10058</v>
      </c>
      <c r="B59">
        <v>1</v>
      </c>
      <c r="C59" t="s">
        <v>1390</v>
      </c>
      <c r="D59" t="s">
        <v>3775</v>
      </c>
      <c r="E59">
        <v>5</v>
      </c>
      <c r="M59" t="s">
        <v>422</v>
      </c>
      <c r="X59">
        <v>4</v>
      </c>
      <c r="AD59" t="s">
        <v>3092</v>
      </c>
      <c r="AE59" t="s">
        <v>122</v>
      </c>
      <c r="AM59">
        <v>1</v>
      </c>
      <c r="AP59">
        <v>1</v>
      </c>
      <c r="AQ59" t="s">
        <v>3889</v>
      </c>
    </row>
    <row r="60" spans="1:43">
      <c r="A60">
        <v>10059</v>
      </c>
      <c r="B60">
        <v>1</v>
      </c>
      <c r="C60" t="s">
        <v>1393</v>
      </c>
      <c r="D60" t="s">
        <v>3775</v>
      </c>
      <c r="E60">
        <v>8</v>
      </c>
      <c r="M60" t="s">
        <v>526</v>
      </c>
      <c r="AD60" t="s">
        <v>1394</v>
      </c>
      <c r="AE60" t="s">
        <v>1779</v>
      </c>
      <c r="AM60">
        <v>1</v>
      </c>
      <c r="AP60">
        <v>1</v>
      </c>
      <c r="AQ60" t="s">
        <v>3890</v>
      </c>
    </row>
    <row r="61" spans="1:43">
      <c r="A61">
        <v>10060</v>
      </c>
      <c r="B61">
        <v>1</v>
      </c>
      <c r="C61" t="s">
        <v>1408</v>
      </c>
      <c r="D61" t="s">
        <v>3776</v>
      </c>
      <c r="E61">
        <v>400</v>
      </c>
      <c r="M61" t="s">
        <v>412</v>
      </c>
      <c r="X61">
        <v>1</v>
      </c>
      <c r="AD61" t="s">
        <v>1406</v>
      </c>
      <c r="AE61" t="s">
        <v>1782</v>
      </c>
      <c r="AM61">
        <v>1</v>
      </c>
      <c r="AP61">
        <v>1</v>
      </c>
      <c r="AQ61" t="s">
        <v>3891</v>
      </c>
    </row>
    <row r="62" spans="1:43">
      <c r="A62">
        <v>10061</v>
      </c>
      <c r="B62">
        <v>0</v>
      </c>
      <c r="C62" t="s">
        <v>1411</v>
      </c>
      <c r="D62" t="s">
        <v>3777</v>
      </c>
      <c r="E62">
        <v>110</v>
      </c>
      <c r="M62" t="s">
        <v>356</v>
      </c>
      <c r="AD62" t="s">
        <v>57</v>
      </c>
      <c r="AE62" t="s">
        <v>128</v>
      </c>
      <c r="AM62">
        <v>1</v>
      </c>
      <c r="AP62">
        <v>1</v>
      </c>
      <c r="AQ62" t="s">
        <v>3892</v>
      </c>
    </row>
    <row r="63" spans="1:43">
      <c r="A63">
        <v>10062</v>
      </c>
      <c r="B63">
        <v>0</v>
      </c>
      <c r="C63" t="s">
        <v>1413</v>
      </c>
      <c r="D63" t="s">
        <v>3777</v>
      </c>
      <c r="E63">
        <v>110</v>
      </c>
      <c r="M63" t="s">
        <v>357</v>
      </c>
      <c r="AD63" t="s">
        <v>124</v>
      </c>
      <c r="AE63" t="s">
        <v>127</v>
      </c>
      <c r="AM63">
        <v>1</v>
      </c>
      <c r="AP63">
        <v>1</v>
      </c>
      <c r="AQ63" t="s">
        <v>3893</v>
      </c>
    </row>
    <row r="64" spans="1:43">
      <c r="A64">
        <v>10063</v>
      </c>
      <c r="B64">
        <v>0</v>
      </c>
      <c r="C64" t="s">
        <v>1412</v>
      </c>
      <c r="D64" t="s">
        <v>3777</v>
      </c>
      <c r="E64">
        <v>110</v>
      </c>
      <c r="M64" t="s">
        <v>58</v>
      </c>
      <c r="AD64" t="s">
        <v>59</v>
      </c>
      <c r="AE64" t="s">
        <v>126</v>
      </c>
      <c r="AM64">
        <v>1</v>
      </c>
      <c r="AP64">
        <v>1</v>
      </c>
      <c r="AQ64" t="s">
        <v>3894</v>
      </c>
    </row>
    <row r="65" spans="1:43">
      <c r="A65">
        <v>10064</v>
      </c>
      <c r="B65">
        <v>0</v>
      </c>
      <c r="C65" t="s">
        <v>1414</v>
      </c>
      <c r="D65" t="s">
        <v>3777</v>
      </c>
      <c r="E65">
        <v>110</v>
      </c>
      <c r="M65" t="s">
        <v>60</v>
      </c>
      <c r="AD65" t="s">
        <v>61</v>
      </c>
      <c r="AE65" t="s">
        <v>125</v>
      </c>
      <c r="AM65">
        <v>1</v>
      </c>
      <c r="AP65">
        <v>1</v>
      </c>
      <c r="AQ65" t="s">
        <v>3895</v>
      </c>
    </row>
    <row r="66" spans="1:43">
      <c r="A66">
        <v>10065</v>
      </c>
      <c r="B66">
        <v>1</v>
      </c>
      <c r="C66" t="s">
        <v>940</v>
      </c>
      <c r="D66" t="s">
        <v>3778</v>
      </c>
      <c r="E66">
        <v>275</v>
      </c>
      <c r="M66" t="s">
        <v>360</v>
      </c>
      <c r="X66">
        <v>25</v>
      </c>
      <c r="AD66" t="s">
        <v>363</v>
      </c>
      <c r="AE66" t="s">
        <v>129</v>
      </c>
      <c r="AM66">
        <v>1</v>
      </c>
      <c r="AP66">
        <v>1</v>
      </c>
      <c r="AQ66" t="s">
        <v>3896</v>
      </c>
    </row>
    <row r="67" spans="1:43">
      <c r="A67">
        <v>10066</v>
      </c>
      <c r="B67">
        <v>1</v>
      </c>
      <c r="C67" t="s">
        <v>1422</v>
      </c>
      <c r="D67" t="s">
        <v>3778</v>
      </c>
      <c r="E67">
        <v>305</v>
      </c>
      <c r="M67" t="s">
        <v>361</v>
      </c>
      <c r="X67">
        <v>5</v>
      </c>
      <c r="AD67" t="s">
        <v>365</v>
      </c>
      <c r="AE67" t="s">
        <v>1441</v>
      </c>
      <c r="AM67">
        <v>1</v>
      </c>
      <c r="AP67">
        <v>1</v>
      </c>
      <c r="AQ67" t="s">
        <v>3897</v>
      </c>
    </row>
    <row r="68" spans="1:43">
      <c r="A68">
        <v>10067</v>
      </c>
      <c r="B68">
        <v>1</v>
      </c>
      <c r="C68" t="s">
        <v>941</v>
      </c>
      <c r="D68" t="s">
        <v>3778</v>
      </c>
      <c r="E68">
        <v>275</v>
      </c>
      <c r="M68" t="s">
        <v>362</v>
      </c>
      <c r="X68">
        <v>7</v>
      </c>
      <c r="AD68" t="s">
        <v>365</v>
      </c>
      <c r="AE68" t="s">
        <v>1440</v>
      </c>
      <c r="AM68">
        <v>1</v>
      </c>
      <c r="AP68">
        <v>1</v>
      </c>
      <c r="AQ68" t="s">
        <v>3898</v>
      </c>
    </row>
    <row r="69" spans="1:43">
      <c r="A69">
        <v>10068</v>
      </c>
      <c r="B69">
        <v>1</v>
      </c>
      <c r="C69" t="s">
        <v>885</v>
      </c>
      <c r="D69" t="s">
        <v>3778</v>
      </c>
      <c r="E69">
        <v>750</v>
      </c>
      <c r="M69" t="s">
        <v>884</v>
      </c>
      <c r="AD69" t="s">
        <v>1430</v>
      </c>
      <c r="AE69" t="s">
        <v>1783</v>
      </c>
      <c r="AM69">
        <v>1</v>
      </c>
      <c r="AP69">
        <v>1</v>
      </c>
      <c r="AQ69" t="s">
        <v>3899</v>
      </c>
    </row>
    <row r="70" spans="1:43">
      <c r="A70">
        <v>10069</v>
      </c>
      <c r="B70">
        <v>1</v>
      </c>
      <c r="C70" t="s">
        <v>1432</v>
      </c>
      <c r="D70" t="s">
        <v>3779</v>
      </c>
      <c r="E70">
        <v>680</v>
      </c>
      <c r="M70" t="s">
        <v>1321</v>
      </c>
      <c r="AD70" t="s">
        <v>1453</v>
      </c>
      <c r="AE70" t="s">
        <v>1316</v>
      </c>
      <c r="AM70">
        <v>1</v>
      </c>
      <c r="AP70">
        <v>1</v>
      </c>
      <c r="AQ70" t="s">
        <v>3900</v>
      </c>
    </row>
    <row r="71" spans="1:43">
      <c r="A71">
        <v>10070</v>
      </c>
      <c r="B71">
        <v>1</v>
      </c>
      <c r="C71" t="s">
        <v>1433</v>
      </c>
      <c r="D71" t="s">
        <v>3779</v>
      </c>
      <c r="E71">
        <v>690</v>
      </c>
      <c r="M71" t="s">
        <v>1320</v>
      </c>
      <c r="AD71" t="s">
        <v>1451</v>
      </c>
      <c r="AE71" t="s">
        <v>1315</v>
      </c>
      <c r="AM71">
        <v>1</v>
      </c>
      <c r="AP71">
        <v>1</v>
      </c>
      <c r="AQ71" t="s">
        <v>3901</v>
      </c>
    </row>
    <row r="72" spans="1:43">
      <c r="A72">
        <v>10071</v>
      </c>
      <c r="B72">
        <v>1</v>
      </c>
      <c r="C72" t="s">
        <v>1434</v>
      </c>
      <c r="D72" t="s">
        <v>3779</v>
      </c>
      <c r="E72">
        <v>700</v>
      </c>
      <c r="M72" t="s">
        <v>1319</v>
      </c>
      <c r="AD72" t="s">
        <v>1452</v>
      </c>
      <c r="AE72" t="s">
        <v>1317</v>
      </c>
      <c r="AM72">
        <v>1</v>
      </c>
      <c r="AP72">
        <v>1</v>
      </c>
      <c r="AQ72" t="s">
        <v>3902</v>
      </c>
    </row>
    <row r="73" spans="1:43">
      <c r="A73">
        <v>10072</v>
      </c>
      <c r="B73">
        <v>1</v>
      </c>
      <c r="C73" t="s">
        <v>942</v>
      </c>
      <c r="D73" t="s">
        <v>3779</v>
      </c>
      <c r="E73">
        <v>1900</v>
      </c>
      <c r="M73" t="s">
        <v>1318</v>
      </c>
      <c r="AD73" t="s">
        <v>2040</v>
      </c>
      <c r="AE73" t="s">
        <v>1442</v>
      </c>
      <c r="AM73">
        <v>1</v>
      </c>
      <c r="AP73">
        <v>1</v>
      </c>
      <c r="AQ73" t="s">
        <v>3903</v>
      </c>
    </row>
    <row r="74" spans="1:43">
      <c r="A74">
        <v>10073</v>
      </c>
      <c r="B74">
        <v>1</v>
      </c>
      <c r="C74" t="s">
        <v>1445</v>
      </c>
      <c r="D74" t="s">
        <v>3780</v>
      </c>
      <c r="E74">
        <v>240</v>
      </c>
      <c r="M74" t="s">
        <v>385</v>
      </c>
      <c r="AD74" t="s">
        <v>758</v>
      </c>
      <c r="AE74" t="s">
        <v>4298</v>
      </c>
      <c r="AM74">
        <v>1</v>
      </c>
      <c r="AP74">
        <v>1</v>
      </c>
      <c r="AQ74" t="s">
        <v>3904</v>
      </c>
    </row>
    <row r="75" spans="1:43">
      <c r="A75">
        <v>10074</v>
      </c>
      <c r="B75">
        <v>1</v>
      </c>
      <c r="C75" t="s">
        <v>825</v>
      </c>
      <c r="D75" t="s">
        <v>3779</v>
      </c>
      <c r="E75">
        <v>390</v>
      </c>
      <c r="M75" t="s">
        <v>386</v>
      </c>
      <c r="AD75" t="s">
        <v>137</v>
      </c>
      <c r="AE75" t="s">
        <v>4299</v>
      </c>
      <c r="AM75">
        <v>1</v>
      </c>
      <c r="AP75">
        <v>1</v>
      </c>
      <c r="AQ75" t="s">
        <v>3905</v>
      </c>
    </row>
    <row r="76" spans="1:43">
      <c r="A76">
        <v>10075</v>
      </c>
      <c r="B76">
        <v>1</v>
      </c>
      <c r="C76" t="s">
        <v>826</v>
      </c>
      <c r="D76" t="s">
        <v>3781</v>
      </c>
      <c r="E76">
        <v>65</v>
      </c>
      <c r="M76" t="s">
        <v>387</v>
      </c>
      <c r="AD76" t="s">
        <v>17</v>
      </c>
      <c r="AE76" t="s">
        <v>139</v>
      </c>
      <c r="AM76">
        <v>1</v>
      </c>
      <c r="AP76">
        <v>1</v>
      </c>
      <c r="AQ76" t="s">
        <v>4413</v>
      </c>
    </row>
    <row r="77" spans="1:43">
      <c r="A77">
        <v>10076</v>
      </c>
      <c r="B77">
        <v>1</v>
      </c>
      <c r="C77" t="s">
        <v>827</v>
      </c>
      <c r="D77" t="s">
        <v>3782</v>
      </c>
      <c r="E77">
        <v>45</v>
      </c>
      <c r="M77" t="s">
        <v>388</v>
      </c>
      <c r="AD77" t="s">
        <v>18</v>
      </c>
      <c r="AE77" t="s">
        <v>135</v>
      </c>
      <c r="AM77">
        <v>1</v>
      </c>
      <c r="AP77">
        <v>1</v>
      </c>
      <c r="AQ77" t="s">
        <v>4414</v>
      </c>
    </row>
    <row r="78" spans="1:43">
      <c r="A78">
        <v>10077</v>
      </c>
      <c r="B78">
        <v>1</v>
      </c>
      <c r="C78" t="s">
        <v>828</v>
      </c>
      <c r="D78" t="s">
        <v>3782</v>
      </c>
      <c r="E78">
        <v>130</v>
      </c>
      <c r="M78" t="s">
        <v>389</v>
      </c>
      <c r="AD78" t="s">
        <v>19</v>
      </c>
      <c r="AE78" t="s">
        <v>136</v>
      </c>
      <c r="AM78">
        <v>1</v>
      </c>
      <c r="AP78">
        <v>1</v>
      </c>
      <c r="AQ78" t="s">
        <v>3906</v>
      </c>
    </row>
    <row r="79" spans="1:43">
      <c r="A79">
        <v>10078</v>
      </c>
      <c r="B79">
        <v>1</v>
      </c>
      <c r="C79" t="s">
        <v>829</v>
      </c>
      <c r="D79" t="s">
        <v>3782</v>
      </c>
      <c r="E79">
        <v>60</v>
      </c>
      <c r="M79" t="s">
        <v>423</v>
      </c>
      <c r="AD79" t="s">
        <v>20</v>
      </c>
      <c r="AE79" t="s">
        <v>132</v>
      </c>
      <c r="AM79">
        <v>1</v>
      </c>
      <c r="AP79">
        <v>1</v>
      </c>
      <c r="AQ79" t="s">
        <v>3907</v>
      </c>
    </row>
    <row r="80" spans="1:43">
      <c r="A80">
        <v>10079</v>
      </c>
      <c r="B80">
        <v>1</v>
      </c>
      <c r="C80" t="s">
        <v>830</v>
      </c>
      <c r="D80" t="s">
        <v>3781</v>
      </c>
      <c r="E80">
        <v>12</v>
      </c>
      <c r="M80" t="s">
        <v>424</v>
      </c>
      <c r="AD80" t="s">
        <v>427</v>
      </c>
      <c r="AE80" t="s">
        <v>1786</v>
      </c>
      <c r="AM80">
        <v>1</v>
      </c>
      <c r="AP80">
        <v>1</v>
      </c>
      <c r="AQ80" t="s">
        <v>3908</v>
      </c>
    </row>
    <row r="81" spans="1:43">
      <c r="A81">
        <v>10080</v>
      </c>
      <c r="B81">
        <v>1</v>
      </c>
      <c r="C81" t="s">
        <v>831</v>
      </c>
      <c r="D81" t="s">
        <v>3782</v>
      </c>
      <c r="E81">
        <v>275</v>
      </c>
      <c r="M81" t="s">
        <v>425</v>
      </c>
      <c r="AD81" t="s">
        <v>21</v>
      </c>
      <c r="AE81" t="s">
        <v>133</v>
      </c>
      <c r="AM81">
        <v>1</v>
      </c>
      <c r="AP81">
        <v>1</v>
      </c>
      <c r="AQ81" t="s">
        <v>4415</v>
      </c>
    </row>
    <row r="82" spans="1:43">
      <c r="A82">
        <v>10081</v>
      </c>
      <c r="B82">
        <v>1</v>
      </c>
      <c r="C82" t="s">
        <v>22</v>
      </c>
      <c r="D82" t="s">
        <v>3783</v>
      </c>
      <c r="E82">
        <v>26</v>
      </c>
      <c r="M82" t="s">
        <v>426</v>
      </c>
      <c r="X82">
        <v>88</v>
      </c>
      <c r="AD82" t="s">
        <v>22</v>
      </c>
      <c r="AE82" t="s">
        <v>120</v>
      </c>
      <c r="AM82">
        <v>1</v>
      </c>
      <c r="AP82">
        <v>1</v>
      </c>
      <c r="AQ82" t="s">
        <v>3909</v>
      </c>
    </row>
    <row r="83" spans="1:43">
      <c r="A83">
        <v>10082</v>
      </c>
      <c r="B83">
        <v>1</v>
      </c>
      <c r="C83" t="s">
        <v>3109</v>
      </c>
      <c r="D83" t="s">
        <v>3783</v>
      </c>
      <c r="E83">
        <v>120</v>
      </c>
      <c r="M83" t="s">
        <v>886</v>
      </c>
      <c r="AD83" t="s">
        <v>3111</v>
      </c>
      <c r="AE83" t="s">
        <v>1472</v>
      </c>
      <c r="AM83">
        <v>1</v>
      </c>
      <c r="AP83">
        <v>1</v>
      </c>
      <c r="AQ83" t="s">
        <v>3910</v>
      </c>
    </row>
    <row r="84" spans="1:43">
      <c r="A84">
        <v>10083</v>
      </c>
      <c r="B84">
        <v>1</v>
      </c>
      <c r="C84" t="s">
        <v>1471</v>
      </c>
      <c r="D84" t="s">
        <v>3784</v>
      </c>
      <c r="E84">
        <v>25</v>
      </c>
      <c r="M84" t="s">
        <v>887</v>
      </c>
      <c r="AD84" t="s">
        <v>1469</v>
      </c>
      <c r="AE84" t="s">
        <v>1787</v>
      </c>
      <c r="AM84">
        <v>1</v>
      </c>
      <c r="AP84">
        <v>1</v>
      </c>
      <c r="AQ84" t="s">
        <v>4416</v>
      </c>
    </row>
    <row r="85" spans="1:43">
      <c r="A85">
        <v>10084</v>
      </c>
      <c r="B85">
        <v>1</v>
      </c>
      <c r="C85" t="s">
        <v>889</v>
      </c>
      <c r="D85" t="s">
        <v>3783</v>
      </c>
      <c r="E85">
        <v>9</v>
      </c>
      <c r="M85" t="s">
        <v>888</v>
      </c>
      <c r="AD85" t="s">
        <v>1282</v>
      </c>
      <c r="AE85" t="s">
        <v>1480</v>
      </c>
      <c r="AM85">
        <v>1</v>
      </c>
      <c r="AP85">
        <v>1</v>
      </c>
      <c r="AQ85" t="s">
        <v>3911</v>
      </c>
    </row>
    <row r="86" spans="1:43">
      <c r="A86">
        <v>10085</v>
      </c>
      <c r="B86">
        <v>1</v>
      </c>
      <c r="C86" t="s">
        <v>891</v>
      </c>
      <c r="D86" t="s">
        <v>3782</v>
      </c>
      <c r="E86">
        <v>280</v>
      </c>
      <c r="M86" t="s">
        <v>890</v>
      </c>
      <c r="AD86" t="s">
        <v>1281</v>
      </c>
      <c r="AE86" t="s">
        <v>4300</v>
      </c>
      <c r="AM86">
        <v>1</v>
      </c>
      <c r="AP86">
        <v>1</v>
      </c>
      <c r="AQ86" t="s">
        <v>3899</v>
      </c>
    </row>
    <row r="87" spans="1:43">
      <c r="A87">
        <v>10086</v>
      </c>
      <c r="B87">
        <v>1</v>
      </c>
      <c r="C87" t="s">
        <v>3480</v>
      </c>
      <c r="D87" t="s">
        <v>3781</v>
      </c>
      <c r="E87">
        <v>7</v>
      </c>
      <c r="M87" t="s">
        <v>3478</v>
      </c>
      <c r="X87">
        <v>20</v>
      </c>
      <c r="AD87" t="s">
        <v>3482</v>
      </c>
      <c r="AM87">
        <v>1</v>
      </c>
      <c r="AP87">
        <v>1</v>
      </c>
      <c r="AQ87" t="s">
        <v>3912</v>
      </c>
    </row>
    <row r="88" spans="1:43">
      <c r="A88">
        <v>10087</v>
      </c>
      <c r="B88">
        <v>1</v>
      </c>
      <c r="C88" t="s">
        <v>3481</v>
      </c>
      <c r="D88" t="s">
        <v>3781</v>
      </c>
      <c r="E88">
        <v>9</v>
      </c>
      <c r="M88" t="s">
        <v>3479</v>
      </c>
      <c r="X88">
        <v>10</v>
      </c>
      <c r="AD88" t="s">
        <v>3483</v>
      </c>
      <c r="AM88">
        <v>1</v>
      </c>
      <c r="AP88">
        <v>1</v>
      </c>
      <c r="AQ88" t="s">
        <v>3913</v>
      </c>
    </row>
    <row r="89" spans="1:43">
      <c r="A89">
        <v>10088</v>
      </c>
      <c r="B89">
        <v>1</v>
      </c>
      <c r="C89" t="s">
        <v>2181</v>
      </c>
      <c r="D89" t="s">
        <v>3785</v>
      </c>
      <c r="E89">
        <v>110</v>
      </c>
      <c r="M89" t="s">
        <v>430</v>
      </c>
      <c r="X89">
        <v>26</v>
      </c>
      <c r="AD89" t="s">
        <v>2181</v>
      </c>
      <c r="AE89" t="s">
        <v>181</v>
      </c>
      <c r="AM89">
        <v>1</v>
      </c>
      <c r="AP89">
        <v>1</v>
      </c>
      <c r="AQ89" t="s">
        <v>3914</v>
      </c>
    </row>
    <row r="90" spans="1:43">
      <c r="A90">
        <v>10089</v>
      </c>
      <c r="B90">
        <v>1</v>
      </c>
      <c r="C90" t="s">
        <v>1475</v>
      </c>
      <c r="D90" t="s">
        <v>3786</v>
      </c>
      <c r="E90">
        <v>230</v>
      </c>
      <c r="M90" t="s">
        <v>431</v>
      </c>
      <c r="X90">
        <v>4</v>
      </c>
      <c r="AD90" t="s">
        <v>1474</v>
      </c>
      <c r="AE90" t="s">
        <v>182</v>
      </c>
      <c r="AM90">
        <v>1</v>
      </c>
      <c r="AP90">
        <v>1</v>
      </c>
      <c r="AQ90" t="s">
        <v>3915</v>
      </c>
    </row>
    <row r="91" spans="1:43">
      <c r="A91">
        <v>10090</v>
      </c>
      <c r="B91">
        <v>1</v>
      </c>
      <c r="C91" t="s">
        <v>148</v>
      </c>
      <c r="D91" t="s">
        <v>3786</v>
      </c>
      <c r="E91">
        <v>410</v>
      </c>
      <c r="M91" t="s">
        <v>432</v>
      </c>
      <c r="X91">
        <v>2</v>
      </c>
      <c r="AD91" t="s">
        <v>148</v>
      </c>
      <c r="AE91" t="s">
        <v>183</v>
      </c>
      <c r="AM91">
        <v>1</v>
      </c>
      <c r="AP91">
        <v>1</v>
      </c>
      <c r="AQ91" t="s">
        <v>3916</v>
      </c>
    </row>
    <row r="92" spans="1:43">
      <c r="A92">
        <v>10091</v>
      </c>
      <c r="B92">
        <v>1</v>
      </c>
      <c r="C92" t="s">
        <v>1476</v>
      </c>
      <c r="D92" t="s">
        <v>3786</v>
      </c>
      <c r="E92">
        <v>230</v>
      </c>
      <c r="M92" t="s">
        <v>1280</v>
      </c>
      <c r="X92">
        <v>4</v>
      </c>
      <c r="AD92" t="s">
        <v>1477</v>
      </c>
      <c r="AE92" t="s">
        <v>182</v>
      </c>
      <c r="AM92">
        <v>1</v>
      </c>
      <c r="AP92">
        <v>1</v>
      </c>
      <c r="AQ92" t="s">
        <v>3917</v>
      </c>
    </row>
    <row r="93" spans="1:43">
      <c r="A93">
        <v>10092</v>
      </c>
      <c r="B93">
        <v>1</v>
      </c>
      <c r="C93" t="s">
        <v>3454</v>
      </c>
      <c r="D93" t="s">
        <v>3787</v>
      </c>
      <c r="E93">
        <v>105</v>
      </c>
      <c r="M93" t="s">
        <v>3015</v>
      </c>
      <c r="AD93" t="s">
        <v>3020</v>
      </c>
      <c r="AE93" t="s">
        <v>3035</v>
      </c>
      <c r="AM93">
        <v>1</v>
      </c>
      <c r="AP93">
        <v>1</v>
      </c>
      <c r="AQ93" t="s">
        <v>3918</v>
      </c>
    </row>
    <row r="94" spans="1:43">
      <c r="A94">
        <v>10093</v>
      </c>
      <c r="B94">
        <v>1</v>
      </c>
      <c r="C94" t="s">
        <v>3455</v>
      </c>
      <c r="D94" t="s">
        <v>3787</v>
      </c>
      <c r="E94">
        <v>105</v>
      </c>
      <c r="M94" t="s">
        <v>3016</v>
      </c>
      <c r="AD94" t="s">
        <v>3023</v>
      </c>
      <c r="AE94" t="s">
        <v>3036</v>
      </c>
      <c r="AM94">
        <v>1</v>
      </c>
      <c r="AP94">
        <v>1</v>
      </c>
      <c r="AQ94" t="s">
        <v>3919</v>
      </c>
    </row>
    <row r="95" spans="1:43">
      <c r="A95">
        <v>10094</v>
      </c>
      <c r="B95">
        <v>1</v>
      </c>
      <c r="C95" t="s">
        <v>3456</v>
      </c>
      <c r="D95" t="s">
        <v>3787</v>
      </c>
      <c r="E95">
        <v>105</v>
      </c>
      <c r="M95" t="s">
        <v>3017</v>
      </c>
      <c r="AD95" t="s">
        <v>3023</v>
      </c>
      <c r="AE95" t="s">
        <v>3037</v>
      </c>
      <c r="AM95">
        <v>1</v>
      </c>
      <c r="AP95">
        <v>1</v>
      </c>
      <c r="AQ95" t="s">
        <v>4417</v>
      </c>
    </row>
    <row r="96" spans="1:43">
      <c r="A96">
        <v>10095</v>
      </c>
      <c r="B96">
        <v>1</v>
      </c>
      <c r="C96" t="s">
        <v>885</v>
      </c>
      <c r="D96" t="s">
        <v>3787</v>
      </c>
      <c r="E96">
        <v>290</v>
      </c>
      <c r="M96" t="s">
        <v>3018</v>
      </c>
      <c r="AD96" t="s">
        <v>3028</v>
      </c>
      <c r="AE96" t="s">
        <v>3030</v>
      </c>
      <c r="AM96">
        <v>1</v>
      </c>
      <c r="AP96">
        <v>1</v>
      </c>
      <c r="AQ96" t="s">
        <v>3899</v>
      </c>
    </row>
    <row r="97" spans="1:43">
      <c r="A97">
        <v>10096</v>
      </c>
      <c r="B97">
        <v>1</v>
      </c>
      <c r="C97" t="s">
        <v>2184</v>
      </c>
      <c r="D97" t="s">
        <v>3788</v>
      </c>
      <c r="E97">
        <v>175</v>
      </c>
      <c r="M97" t="s">
        <v>433</v>
      </c>
      <c r="X97">
        <v>3</v>
      </c>
      <c r="AD97" t="s">
        <v>90</v>
      </c>
      <c r="AE97" t="s">
        <v>143</v>
      </c>
      <c r="AM97">
        <v>1</v>
      </c>
      <c r="AP97">
        <v>1</v>
      </c>
      <c r="AQ97" t="s">
        <v>3920</v>
      </c>
    </row>
    <row r="98" spans="1:43">
      <c r="A98">
        <v>10097</v>
      </c>
      <c r="B98">
        <v>1</v>
      </c>
      <c r="C98" t="s">
        <v>2185</v>
      </c>
      <c r="D98" t="s">
        <v>3788</v>
      </c>
      <c r="E98">
        <v>215</v>
      </c>
      <c r="M98" t="s">
        <v>434</v>
      </c>
      <c r="X98">
        <v>3</v>
      </c>
      <c r="AD98" t="s">
        <v>89</v>
      </c>
      <c r="AE98" t="s">
        <v>142</v>
      </c>
      <c r="AM98">
        <v>1</v>
      </c>
      <c r="AP98">
        <v>1</v>
      </c>
      <c r="AQ98" t="s">
        <v>3921</v>
      </c>
    </row>
    <row r="99" spans="1:43">
      <c r="A99">
        <v>10098</v>
      </c>
      <c r="B99">
        <v>1</v>
      </c>
      <c r="C99" t="s">
        <v>2186</v>
      </c>
      <c r="D99" t="s">
        <v>3788</v>
      </c>
      <c r="E99">
        <v>210</v>
      </c>
      <c r="M99" t="s">
        <v>435</v>
      </c>
      <c r="X99">
        <v>3</v>
      </c>
      <c r="AD99" t="s">
        <v>88</v>
      </c>
      <c r="AE99" t="s">
        <v>144</v>
      </c>
      <c r="AM99">
        <v>1</v>
      </c>
      <c r="AP99">
        <v>1</v>
      </c>
      <c r="AQ99" t="s">
        <v>3922</v>
      </c>
    </row>
    <row r="100" spans="1:43">
      <c r="A100">
        <v>10099</v>
      </c>
      <c r="B100">
        <v>1</v>
      </c>
      <c r="C100" t="s">
        <v>2187</v>
      </c>
      <c r="D100" t="s">
        <v>3788</v>
      </c>
      <c r="E100">
        <v>240</v>
      </c>
      <c r="M100" t="s">
        <v>436</v>
      </c>
      <c r="X100">
        <v>2</v>
      </c>
      <c r="AD100" t="s">
        <v>87</v>
      </c>
      <c r="AE100" t="s">
        <v>141</v>
      </c>
      <c r="AM100">
        <v>1</v>
      </c>
      <c r="AP100">
        <v>1</v>
      </c>
      <c r="AQ100" t="s">
        <v>3923</v>
      </c>
    </row>
    <row r="101" spans="1:43">
      <c r="A101">
        <v>10100</v>
      </c>
      <c r="B101">
        <v>1</v>
      </c>
      <c r="C101" t="s">
        <v>329</v>
      </c>
      <c r="D101" t="s">
        <v>3788</v>
      </c>
      <c r="E101">
        <v>45</v>
      </c>
      <c r="M101" t="s">
        <v>437</v>
      </c>
      <c r="AD101" t="s">
        <v>1283</v>
      </c>
      <c r="AE101" t="s">
        <v>176</v>
      </c>
      <c r="AM101">
        <v>1</v>
      </c>
      <c r="AP101">
        <v>1</v>
      </c>
      <c r="AQ101" t="s">
        <v>4418</v>
      </c>
    </row>
    <row r="102" spans="1:43">
      <c r="A102">
        <v>10101</v>
      </c>
      <c r="B102">
        <v>1</v>
      </c>
      <c r="C102" t="s">
        <v>330</v>
      </c>
      <c r="D102" t="s">
        <v>3788</v>
      </c>
      <c r="E102">
        <v>40</v>
      </c>
      <c r="M102" t="s">
        <v>438</v>
      </c>
      <c r="X102">
        <v>10</v>
      </c>
      <c r="AD102" t="s">
        <v>1284</v>
      </c>
      <c r="AE102" t="s">
        <v>175</v>
      </c>
      <c r="AM102">
        <v>1</v>
      </c>
      <c r="AP102">
        <v>1</v>
      </c>
      <c r="AQ102" t="s">
        <v>4419</v>
      </c>
    </row>
    <row r="103" spans="1:43">
      <c r="A103">
        <v>10102</v>
      </c>
      <c r="B103">
        <v>1</v>
      </c>
      <c r="C103" t="s">
        <v>85</v>
      </c>
      <c r="D103" t="s">
        <v>3788</v>
      </c>
      <c r="E103">
        <v>25</v>
      </c>
      <c r="M103" t="s">
        <v>439</v>
      </c>
      <c r="AD103" t="s">
        <v>85</v>
      </c>
      <c r="AE103" t="s">
        <v>174</v>
      </c>
      <c r="AM103">
        <v>1</v>
      </c>
      <c r="AP103">
        <v>1</v>
      </c>
      <c r="AQ103" t="s">
        <v>3899</v>
      </c>
    </row>
    <row r="104" spans="1:43">
      <c r="A104">
        <v>10103</v>
      </c>
      <c r="B104">
        <v>1</v>
      </c>
      <c r="C104" t="s">
        <v>86</v>
      </c>
      <c r="D104" t="s">
        <v>3788</v>
      </c>
      <c r="E104">
        <v>55</v>
      </c>
      <c r="M104" t="s">
        <v>440</v>
      </c>
      <c r="AD104" t="s">
        <v>1285</v>
      </c>
      <c r="AE104" t="s">
        <v>4301</v>
      </c>
      <c r="AM104">
        <v>1</v>
      </c>
      <c r="AP104">
        <v>1</v>
      </c>
      <c r="AQ104" t="s">
        <v>4420</v>
      </c>
    </row>
    <row r="105" spans="1:43">
      <c r="A105">
        <v>10104</v>
      </c>
      <c r="B105">
        <v>1</v>
      </c>
      <c r="C105" t="s">
        <v>3042</v>
      </c>
      <c r="D105" t="s">
        <v>3788</v>
      </c>
      <c r="E105">
        <v>75</v>
      </c>
      <c r="M105" t="s">
        <v>2917</v>
      </c>
      <c r="X105">
        <v>5</v>
      </c>
      <c r="AD105" t="s">
        <v>4286</v>
      </c>
      <c r="AE105" t="s">
        <v>3044</v>
      </c>
      <c r="AM105">
        <v>1</v>
      </c>
      <c r="AP105">
        <v>1</v>
      </c>
      <c r="AQ105" t="s">
        <v>3924</v>
      </c>
    </row>
    <row r="106" spans="1:43">
      <c r="A106">
        <v>10105</v>
      </c>
      <c r="B106">
        <v>1</v>
      </c>
      <c r="C106" t="s">
        <v>3043</v>
      </c>
      <c r="D106" t="s">
        <v>3788</v>
      </c>
      <c r="E106">
        <v>125</v>
      </c>
      <c r="M106" t="s">
        <v>2918</v>
      </c>
      <c r="AD106" t="s">
        <v>4287</v>
      </c>
      <c r="AE106" t="s">
        <v>3045</v>
      </c>
      <c r="AM106">
        <v>1</v>
      </c>
      <c r="AP106">
        <v>1</v>
      </c>
      <c r="AQ106" t="s">
        <v>3925</v>
      </c>
    </row>
    <row r="107" spans="1:43">
      <c r="A107">
        <v>10106</v>
      </c>
      <c r="B107">
        <v>1</v>
      </c>
      <c r="C107" t="s">
        <v>180</v>
      </c>
      <c r="D107" t="s">
        <v>3788</v>
      </c>
      <c r="E107">
        <v>35</v>
      </c>
      <c r="M107" t="s">
        <v>441</v>
      </c>
      <c r="X107">
        <v>8</v>
      </c>
      <c r="AD107" t="s">
        <v>1286</v>
      </c>
      <c r="AE107" t="s">
        <v>309</v>
      </c>
      <c r="AM107">
        <v>1</v>
      </c>
      <c r="AP107">
        <v>1</v>
      </c>
      <c r="AQ107" t="s">
        <v>3926</v>
      </c>
    </row>
    <row r="108" spans="1:43">
      <c r="A108">
        <v>10107</v>
      </c>
      <c r="B108">
        <v>1</v>
      </c>
      <c r="C108" t="s">
        <v>310</v>
      </c>
      <c r="D108" t="s">
        <v>3789</v>
      </c>
      <c r="E108">
        <v>8</v>
      </c>
      <c r="M108" t="s">
        <v>442</v>
      </c>
      <c r="X108">
        <v>20</v>
      </c>
      <c r="AD108" t="s">
        <v>2828</v>
      </c>
      <c r="AE108" t="s">
        <v>2827</v>
      </c>
      <c r="AM108">
        <v>1</v>
      </c>
      <c r="AP108">
        <v>1</v>
      </c>
      <c r="AQ108" t="s">
        <v>3927</v>
      </c>
    </row>
    <row r="109" spans="1:43">
      <c r="A109">
        <v>10108</v>
      </c>
      <c r="B109">
        <v>1</v>
      </c>
      <c r="C109" t="s">
        <v>1325</v>
      </c>
      <c r="D109" t="s">
        <v>3789</v>
      </c>
      <c r="E109">
        <v>4</v>
      </c>
      <c r="M109" t="s">
        <v>1324</v>
      </c>
      <c r="X109">
        <v>20</v>
      </c>
      <c r="AD109" t="s">
        <v>2826</v>
      </c>
      <c r="AE109" t="s">
        <v>2819</v>
      </c>
      <c r="AM109">
        <v>1</v>
      </c>
      <c r="AP109">
        <v>1</v>
      </c>
      <c r="AQ109" t="s">
        <v>3928</v>
      </c>
    </row>
    <row r="110" spans="1:43">
      <c r="A110">
        <v>10109</v>
      </c>
      <c r="B110">
        <v>1</v>
      </c>
      <c r="C110" t="s">
        <v>2823</v>
      </c>
      <c r="D110" t="s">
        <v>3789</v>
      </c>
      <c r="E110">
        <v>5</v>
      </c>
      <c r="M110" t="s">
        <v>1326</v>
      </c>
      <c r="X110">
        <v>20</v>
      </c>
      <c r="AD110" t="s">
        <v>2823</v>
      </c>
      <c r="AE110" t="s">
        <v>2818</v>
      </c>
      <c r="AM110">
        <v>1</v>
      </c>
      <c r="AP110">
        <v>1</v>
      </c>
      <c r="AQ110" t="s">
        <v>3929</v>
      </c>
    </row>
    <row r="111" spans="1:43">
      <c r="A111">
        <v>10110</v>
      </c>
      <c r="B111">
        <v>1</v>
      </c>
      <c r="C111" t="s">
        <v>2824</v>
      </c>
      <c r="D111" t="s">
        <v>3789</v>
      </c>
      <c r="E111">
        <v>4</v>
      </c>
      <c r="M111" t="s">
        <v>1327</v>
      </c>
      <c r="X111">
        <v>20</v>
      </c>
      <c r="AD111" t="s">
        <v>2824</v>
      </c>
      <c r="AE111" t="s">
        <v>2821</v>
      </c>
      <c r="AM111">
        <v>1</v>
      </c>
      <c r="AP111">
        <v>1</v>
      </c>
      <c r="AQ111" t="s">
        <v>3930</v>
      </c>
    </row>
    <row r="112" spans="1:43">
      <c r="A112">
        <v>10111</v>
      </c>
      <c r="B112">
        <v>1</v>
      </c>
      <c r="C112" t="s">
        <v>1333</v>
      </c>
      <c r="D112" t="s">
        <v>3789</v>
      </c>
      <c r="E112">
        <v>10</v>
      </c>
      <c r="M112" t="s">
        <v>1328</v>
      </c>
      <c r="X112">
        <v>20</v>
      </c>
      <c r="AD112" t="s">
        <v>2825</v>
      </c>
      <c r="AE112" t="s">
        <v>2831</v>
      </c>
      <c r="AM112">
        <v>1</v>
      </c>
      <c r="AP112">
        <v>1</v>
      </c>
      <c r="AQ112" t="s">
        <v>3931</v>
      </c>
    </row>
    <row r="113" spans="1:43">
      <c r="A113">
        <v>10112</v>
      </c>
      <c r="B113">
        <v>1</v>
      </c>
      <c r="C113" t="s">
        <v>2333</v>
      </c>
      <c r="D113" t="s">
        <v>3789</v>
      </c>
      <c r="E113">
        <v>12</v>
      </c>
      <c r="M113" t="s">
        <v>2326</v>
      </c>
      <c r="X113">
        <v>20</v>
      </c>
      <c r="AD113" t="s">
        <v>2335</v>
      </c>
      <c r="AE113" t="s">
        <v>2330</v>
      </c>
      <c r="AM113">
        <v>1</v>
      </c>
      <c r="AP113">
        <v>1</v>
      </c>
      <c r="AQ113" t="s">
        <v>3932</v>
      </c>
    </row>
    <row r="114" spans="1:43">
      <c r="A114">
        <v>10113</v>
      </c>
      <c r="B114">
        <v>1</v>
      </c>
      <c r="C114" t="s">
        <v>3187</v>
      </c>
      <c r="D114" t="s">
        <v>3789</v>
      </c>
      <c r="E114">
        <v>10</v>
      </c>
      <c r="M114" t="s">
        <v>3087</v>
      </c>
      <c r="AD114" t="s">
        <v>4291</v>
      </c>
      <c r="AM114">
        <v>1</v>
      </c>
      <c r="AP114">
        <v>1</v>
      </c>
      <c r="AQ114" t="s">
        <v>3933</v>
      </c>
    </row>
    <row r="115" spans="1:43">
      <c r="A115">
        <v>10114</v>
      </c>
      <c r="B115">
        <v>1</v>
      </c>
      <c r="C115" t="s">
        <v>324</v>
      </c>
      <c r="D115" t="s">
        <v>3790</v>
      </c>
      <c r="E115">
        <v>875</v>
      </c>
      <c r="M115" t="s">
        <v>443</v>
      </c>
      <c r="X115">
        <v>1</v>
      </c>
      <c r="AD115" t="s">
        <v>1287</v>
      </c>
      <c r="AE115" t="s">
        <v>1714</v>
      </c>
      <c r="AM115">
        <v>1</v>
      </c>
      <c r="AP115">
        <v>1</v>
      </c>
      <c r="AQ115" t="s">
        <v>3934</v>
      </c>
    </row>
    <row r="116" spans="1:43">
      <c r="A116">
        <v>10115</v>
      </c>
      <c r="B116">
        <v>1</v>
      </c>
      <c r="C116" t="s">
        <v>2202</v>
      </c>
      <c r="D116" t="s">
        <v>3791</v>
      </c>
      <c r="E116">
        <v>45</v>
      </c>
      <c r="M116" t="s">
        <v>451</v>
      </c>
      <c r="X116">
        <v>4</v>
      </c>
      <c r="AD116" t="s">
        <v>445</v>
      </c>
      <c r="AE116" t="s">
        <v>116</v>
      </c>
      <c r="AM116">
        <v>1</v>
      </c>
      <c r="AP116">
        <v>1</v>
      </c>
      <c r="AQ116" t="s">
        <v>3935</v>
      </c>
    </row>
    <row r="117" spans="1:43">
      <c r="A117">
        <v>10116</v>
      </c>
      <c r="B117">
        <v>1</v>
      </c>
      <c r="C117" t="s">
        <v>2201</v>
      </c>
      <c r="D117" t="s">
        <v>3791</v>
      </c>
      <c r="E117">
        <v>125</v>
      </c>
      <c r="M117" t="s">
        <v>452</v>
      </c>
      <c r="AD117" t="s">
        <v>995</v>
      </c>
      <c r="AE117" t="s">
        <v>985</v>
      </c>
      <c r="AM117">
        <v>1</v>
      </c>
      <c r="AP117">
        <v>1</v>
      </c>
      <c r="AQ117" t="s">
        <v>3936</v>
      </c>
    </row>
    <row r="118" spans="1:43">
      <c r="A118">
        <v>10117</v>
      </c>
      <c r="B118">
        <v>1</v>
      </c>
      <c r="C118" t="s">
        <v>2200</v>
      </c>
      <c r="D118" t="s">
        <v>3791</v>
      </c>
      <c r="E118">
        <v>45</v>
      </c>
      <c r="M118" t="s">
        <v>453</v>
      </c>
      <c r="X118">
        <v>3</v>
      </c>
      <c r="AD118" t="s">
        <v>996</v>
      </c>
      <c r="AE118" t="s">
        <v>117</v>
      </c>
      <c r="AM118">
        <v>1</v>
      </c>
      <c r="AP118">
        <v>1</v>
      </c>
      <c r="AQ118" t="s">
        <v>3937</v>
      </c>
    </row>
    <row r="119" spans="1:43">
      <c r="A119">
        <v>10118</v>
      </c>
      <c r="B119">
        <v>1</v>
      </c>
      <c r="C119" t="s">
        <v>2199</v>
      </c>
      <c r="D119" t="s">
        <v>3791</v>
      </c>
      <c r="E119">
        <v>125</v>
      </c>
      <c r="M119" t="s">
        <v>881</v>
      </c>
      <c r="AD119" t="s">
        <v>997</v>
      </c>
      <c r="AE119" t="s">
        <v>983</v>
      </c>
      <c r="AM119">
        <v>1</v>
      </c>
      <c r="AP119">
        <v>1</v>
      </c>
      <c r="AQ119" t="s">
        <v>3938</v>
      </c>
    </row>
    <row r="120" spans="1:43">
      <c r="A120">
        <v>10119</v>
      </c>
      <c r="B120">
        <v>1</v>
      </c>
      <c r="C120" t="s">
        <v>2198</v>
      </c>
      <c r="D120" t="s">
        <v>3791</v>
      </c>
      <c r="E120">
        <v>56</v>
      </c>
      <c r="M120" t="s">
        <v>882</v>
      </c>
      <c r="AD120" t="s">
        <v>446</v>
      </c>
      <c r="AE120" t="s">
        <v>987</v>
      </c>
      <c r="AM120">
        <v>1</v>
      </c>
      <c r="AP120">
        <v>1</v>
      </c>
      <c r="AQ120" t="s">
        <v>3939</v>
      </c>
    </row>
    <row r="121" spans="1:43">
      <c r="A121">
        <v>10120</v>
      </c>
      <c r="B121">
        <v>1</v>
      </c>
      <c r="C121" t="s">
        <v>2197</v>
      </c>
      <c r="D121" t="s">
        <v>3791</v>
      </c>
      <c r="E121">
        <v>45</v>
      </c>
      <c r="M121" t="s">
        <v>883</v>
      </c>
      <c r="X121">
        <v>5</v>
      </c>
      <c r="AD121" t="s">
        <v>447</v>
      </c>
      <c r="AE121" t="s">
        <v>118</v>
      </c>
      <c r="AM121">
        <v>1</v>
      </c>
      <c r="AP121">
        <v>1</v>
      </c>
      <c r="AQ121" t="s">
        <v>3940</v>
      </c>
    </row>
    <row r="122" spans="1:43">
      <c r="A122">
        <v>10121</v>
      </c>
      <c r="B122">
        <v>1</v>
      </c>
      <c r="C122" t="s">
        <v>2196</v>
      </c>
      <c r="D122" t="s">
        <v>3792</v>
      </c>
      <c r="E122">
        <v>25</v>
      </c>
      <c r="M122" t="s">
        <v>910</v>
      </c>
      <c r="X122">
        <v>1</v>
      </c>
      <c r="AD122" t="s">
        <v>448</v>
      </c>
      <c r="AE122" t="s">
        <v>119</v>
      </c>
      <c r="AM122">
        <v>1</v>
      </c>
      <c r="AP122">
        <v>1</v>
      </c>
      <c r="AQ122" t="s">
        <v>3941</v>
      </c>
    </row>
    <row r="123" spans="1:43">
      <c r="A123">
        <v>10122</v>
      </c>
      <c r="B123">
        <v>1</v>
      </c>
      <c r="C123" t="s">
        <v>2318</v>
      </c>
      <c r="D123" t="s">
        <v>3792</v>
      </c>
      <c r="E123">
        <v>75</v>
      </c>
      <c r="M123" t="s">
        <v>911</v>
      </c>
      <c r="AD123" t="s">
        <v>998</v>
      </c>
      <c r="AE123" t="s">
        <v>990</v>
      </c>
      <c r="AM123">
        <v>1</v>
      </c>
      <c r="AP123">
        <v>1</v>
      </c>
      <c r="AQ123" t="s">
        <v>3942</v>
      </c>
    </row>
    <row r="124" spans="1:43">
      <c r="A124">
        <v>10123</v>
      </c>
      <c r="B124">
        <v>1</v>
      </c>
      <c r="C124" t="s">
        <v>2317</v>
      </c>
      <c r="D124" t="s">
        <v>3792</v>
      </c>
      <c r="E124">
        <v>20</v>
      </c>
      <c r="M124" t="s">
        <v>912</v>
      </c>
      <c r="X124">
        <v>3</v>
      </c>
      <c r="AD124" t="s">
        <v>450</v>
      </c>
      <c r="AE124" t="s">
        <v>988</v>
      </c>
      <c r="AM124">
        <v>1</v>
      </c>
      <c r="AP124">
        <v>1</v>
      </c>
      <c r="AQ124" t="s">
        <v>3943</v>
      </c>
    </row>
    <row r="125" spans="1:43">
      <c r="A125">
        <v>10124</v>
      </c>
      <c r="B125">
        <v>1</v>
      </c>
      <c r="C125" t="s">
        <v>2319</v>
      </c>
      <c r="D125" t="s">
        <v>3792</v>
      </c>
      <c r="E125">
        <v>56</v>
      </c>
      <c r="M125" t="s">
        <v>913</v>
      </c>
      <c r="X125">
        <v>2</v>
      </c>
      <c r="AD125" t="s">
        <v>999</v>
      </c>
      <c r="AE125" t="s">
        <v>991</v>
      </c>
      <c r="AM125">
        <v>1</v>
      </c>
      <c r="AP125">
        <v>1</v>
      </c>
      <c r="AQ125" t="s">
        <v>3944</v>
      </c>
    </row>
    <row r="126" spans="1:43">
      <c r="A126">
        <v>10125</v>
      </c>
      <c r="B126">
        <v>1</v>
      </c>
      <c r="C126" t="s">
        <v>2195</v>
      </c>
      <c r="D126" t="s">
        <v>3792</v>
      </c>
      <c r="E126">
        <v>35</v>
      </c>
      <c r="M126" t="s">
        <v>914</v>
      </c>
      <c r="AD126" t="s">
        <v>449</v>
      </c>
      <c r="AE126" t="s">
        <v>992</v>
      </c>
      <c r="AM126">
        <v>1</v>
      </c>
      <c r="AP126">
        <v>1</v>
      </c>
      <c r="AQ126" t="s">
        <v>3945</v>
      </c>
    </row>
    <row r="127" spans="1:43">
      <c r="A127">
        <v>10126</v>
      </c>
      <c r="B127">
        <v>1</v>
      </c>
      <c r="C127" t="s">
        <v>2320</v>
      </c>
      <c r="D127" t="s">
        <v>3792</v>
      </c>
      <c r="E127">
        <v>75</v>
      </c>
      <c r="M127" t="s">
        <v>915</v>
      </c>
      <c r="AD127" t="s">
        <v>1000</v>
      </c>
      <c r="AE127" t="s">
        <v>993</v>
      </c>
      <c r="AM127">
        <v>1</v>
      </c>
      <c r="AP127">
        <v>1</v>
      </c>
      <c r="AQ127" t="s">
        <v>3946</v>
      </c>
    </row>
    <row r="128" spans="1:43">
      <c r="A128">
        <v>10127</v>
      </c>
      <c r="B128">
        <v>1</v>
      </c>
      <c r="C128" t="s">
        <v>3472</v>
      </c>
      <c r="D128" t="s">
        <v>3792</v>
      </c>
      <c r="E128">
        <v>9.5</v>
      </c>
      <c r="M128" t="s">
        <v>3471</v>
      </c>
      <c r="AD128" t="s">
        <v>3474</v>
      </c>
      <c r="AM128">
        <v>1</v>
      </c>
      <c r="AP128">
        <v>1</v>
      </c>
      <c r="AQ128" t="s">
        <v>3947</v>
      </c>
    </row>
    <row r="129" spans="1:43">
      <c r="A129">
        <v>10128</v>
      </c>
      <c r="B129">
        <v>1</v>
      </c>
      <c r="C129" t="s">
        <v>2316</v>
      </c>
      <c r="D129" t="s">
        <v>3793</v>
      </c>
      <c r="E129">
        <v>12</v>
      </c>
      <c r="M129" t="s">
        <v>2150</v>
      </c>
      <c r="X129">
        <v>30</v>
      </c>
      <c r="AD129" t="s">
        <v>2633</v>
      </c>
      <c r="AE129" t="s">
        <v>2561</v>
      </c>
      <c r="AM129">
        <v>1</v>
      </c>
      <c r="AP129">
        <v>1</v>
      </c>
      <c r="AQ129" t="s">
        <v>3948</v>
      </c>
    </row>
    <row r="130" spans="1:43">
      <c r="A130">
        <v>10129</v>
      </c>
      <c r="B130">
        <v>1</v>
      </c>
      <c r="C130" t="s">
        <v>2622</v>
      </c>
      <c r="D130" t="s">
        <v>3794</v>
      </c>
      <c r="E130">
        <v>8</v>
      </c>
      <c r="M130" t="s">
        <v>2151</v>
      </c>
      <c r="X130">
        <v>30</v>
      </c>
      <c r="AD130" t="s">
        <v>2626</v>
      </c>
      <c r="AE130" t="s">
        <v>2562</v>
      </c>
      <c r="AM130">
        <v>1</v>
      </c>
      <c r="AP130">
        <v>1</v>
      </c>
      <c r="AQ130" t="s">
        <v>3949</v>
      </c>
    </row>
    <row r="131" spans="1:43">
      <c r="A131">
        <v>10130</v>
      </c>
      <c r="B131">
        <v>1</v>
      </c>
      <c r="C131" t="s">
        <v>2623</v>
      </c>
      <c r="D131" t="s">
        <v>3794</v>
      </c>
      <c r="E131">
        <v>6</v>
      </c>
      <c r="M131" t="s">
        <v>2153</v>
      </c>
      <c r="X131">
        <v>30</v>
      </c>
      <c r="AD131" t="s">
        <v>2629</v>
      </c>
      <c r="AE131" t="s">
        <v>2563</v>
      </c>
      <c r="AM131">
        <v>1</v>
      </c>
      <c r="AP131">
        <v>1</v>
      </c>
      <c r="AQ131" t="s">
        <v>3950</v>
      </c>
    </row>
    <row r="132" spans="1:43">
      <c r="A132">
        <v>10131</v>
      </c>
      <c r="B132">
        <v>1</v>
      </c>
      <c r="C132" t="s">
        <v>2624</v>
      </c>
      <c r="D132" t="s">
        <v>3793</v>
      </c>
      <c r="E132">
        <v>8</v>
      </c>
      <c r="M132" t="s">
        <v>2152</v>
      </c>
      <c r="X132">
        <v>30</v>
      </c>
      <c r="AD132" t="s">
        <v>2632</v>
      </c>
      <c r="AE132" t="s">
        <v>2564</v>
      </c>
      <c r="AM132">
        <v>1</v>
      </c>
      <c r="AP132">
        <v>1</v>
      </c>
      <c r="AQ132" t="s">
        <v>3951</v>
      </c>
    </row>
    <row r="133" spans="1:43">
      <c r="A133">
        <v>10132</v>
      </c>
      <c r="B133">
        <v>1</v>
      </c>
      <c r="C133" t="s">
        <v>2345</v>
      </c>
      <c r="D133" t="s">
        <v>3793</v>
      </c>
      <c r="E133">
        <v>10</v>
      </c>
      <c r="M133" t="s">
        <v>2314</v>
      </c>
      <c r="X133">
        <v>30</v>
      </c>
      <c r="AD133" t="s">
        <v>2315</v>
      </c>
      <c r="AE133" t="s">
        <v>2560</v>
      </c>
      <c r="AM133">
        <v>1</v>
      </c>
      <c r="AP133">
        <v>1</v>
      </c>
      <c r="AQ133" t="s">
        <v>3952</v>
      </c>
    </row>
    <row r="134" spans="1:43">
      <c r="A134">
        <v>10133</v>
      </c>
      <c r="B134">
        <v>1</v>
      </c>
      <c r="C134" t="s">
        <v>2346</v>
      </c>
      <c r="D134" t="s">
        <v>3793</v>
      </c>
      <c r="E134">
        <v>10</v>
      </c>
      <c r="M134" t="s">
        <v>2337</v>
      </c>
      <c r="X134">
        <v>30</v>
      </c>
      <c r="AD134" t="s">
        <v>2347</v>
      </c>
      <c r="AE134" t="s">
        <v>2559</v>
      </c>
      <c r="AM134">
        <v>1</v>
      </c>
      <c r="AP134">
        <v>1</v>
      </c>
      <c r="AQ134" t="s">
        <v>3953</v>
      </c>
    </row>
    <row r="135" spans="1:43">
      <c r="A135">
        <v>10134</v>
      </c>
      <c r="B135">
        <v>1</v>
      </c>
      <c r="C135" t="s">
        <v>2338</v>
      </c>
      <c r="D135" t="s">
        <v>3793</v>
      </c>
      <c r="E135">
        <v>10</v>
      </c>
      <c r="M135" t="s">
        <v>2344</v>
      </c>
      <c r="X135">
        <v>30</v>
      </c>
      <c r="AD135" t="s">
        <v>2339</v>
      </c>
      <c r="AE135" t="s">
        <v>2552</v>
      </c>
      <c r="AM135">
        <v>1</v>
      </c>
      <c r="AP135">
        <v>1</v>
      </c>
      <c r="AQ135" t="s">
        <v>3954</v>
      </c>
    </row>
    <row r="136" spans="1:43">
      <c r="A136">
        <v>10135</v>
      </c>
      <c r="B136">
        <v>1</v>
      </c>
      <c r="C136" t="s">
        <v>2373</v>
      </c>
      <c r="D136" t="s">
        <v>3795</v>
      </c>
      <c r="E136">
        <v>10</v>
      </c>
      <c r="M136" t="s">
        <v>2369</v>
      </c>
      <c r="X136">
        <v>30</v>
      </c>
      <c r="AD136" t="s">
        <v>2397</v>
      </c>
      <c r="AE136" t="s">
        <v>2554</v>
      </c>
      <c r="AM136">
        <v>1</v>
      </c>
      <c r="AP136">
        <v>1</v>
      </c>
      <c r="AQ136" t="s">
        <v>3955</v>
      </c>
    </row>
    <row r="137" spans="1:43">
      <c r="A137">
        <v>10136</v>
      </c>
      <c r="B137">
        <v>1</v>
      </c>
      <c r="C137" t="s">
        <v>2374</v>
      </c>
      <c r="D137" t="s">
        <v>3795</v>
      </c>
      <c r="E137">
        <v>10</v>
      </c>
      <c r="M137" t="s">
        <v>2370</v>
      </c>
      <c r="X137">
        <v>30</v>
      </c>
      <c r="AD137" t="s">
        <v>2404</v>
      </c>
      <c r="AE137" t="s">
        <v>2565</v>
      </c>
      <c r="AM137">
        <v>1</v>
      </c>
      <c r="AP137">
        <v>1</v>
      </c>
      <c r="AQ137" t="s">
        <v>3956</v>
      </c>
    </row>
    <row r="138" spans="1:43">
      <c r="A138">
        <v>10137</v>
      </c>
      <c r="B138">
        <v>1</v>
      </c>
      <c r="C138" t="s">
        <v>2375</v>
      </c>
      <c r="D138" t="s">
        <v>3796</v>
      </c>
      <c r="E138">
        <v>10</v>
      </c>
      <c r="M138" t="s">
        <v>2371</v>
      </c>
      <c r="X138">
        <v>30</v>
      </c>
      <c r="AD138" t="s">
        <v>2399</v>
      </c>
      <c r="AE138" t="s">
        <v>2556</v>
      </c>
      <c r="AM138">
        <v>1</v>
      </c>
      <c r="AP138">
        <v>1</v>
      </c>
      <c r="AQ138" t="s">
        <v>3957</v>
      </c>
    </row>
    <row r="139" spans="1:43">
      <c r="A139">
        <v>10138</v>
      </c>
      <c r="B139">
        <v>1</v>
      </c>
      <c r="C139" t="s">
        <v>2395</v>
      </c>
      <c r="D139" t="s">
        <v>3796</v>
      </c>
      <c r="E139">
        <v>10</v>
      </c>
      <c r="M139" t="s">
        <v>2372</v>
      </c>
      <c r="X139">
        <v>30</v>
      </c>
      <c r="AD139" t="s">
        <v>2406</v>
      </c>
      <c r="AE139" t="s">
        <v>2566</v>
      </c>
      <c r="AM139">
        <v>1</v>
      </c>
      <c r="AP139">
        <v>1</v>
      </c>
      <c r="AQ139" t="s">
        <v>3958</v>
      </c>
    </row>
    <row r="140" spans="1:43">
      <c r="A140">
        <v>10139</v>
      </c>
      <c r="B140">
        <v>1</v>
      </c>
      <c r="C140" t="s">
        <v>2387</v>
      </c>
      <c r="D140" t="s">
        <v>3794</v>
      </c>
      <c r="E140">
        <v>8</v>
      </c>
      <c r="M140" t="s">
        <v>2385</v>
      </c>
      <c r="X140">
        <v>30</v>
      </c>
      <c r="AD140" t="s">
        <v>2546</v>
      </c>
      <c r="AE140" t="s">
        <v>2551</v>
      </c>
      <c r="AM140">
        <v>1</v>
      </c>
      <c r="AP140">
        <v>1</v>
      </c>
      <c r="AQ140" t="s">
        <v>3959</v>
      </c>
    </row>
    <row r="141" spans="1:43">
      <c r="A141">
        <v>10140</v>
      </c>
      <c r="B141">
        <v>1</v>
      </c>
      <c r="C141" t="s">
        <v>2526</v>
      </c>
      <c r="D141" t="s">
        <v>3797</v>
      </c>
      <c r="E141">
        <v>12</v>
      </c>
      <c r="M141" t="s">
        <v>2417</v>
      </c>
      <c r="X141">
        <v>30</v>
      </c>
      <c r="AD141" t="s">
        <v>2489</v>
      </c>
      <c r="AE141" t="s">
        <v>2739</v>
      </c>
      <c r="AM141">
        <v>1</v>
      </c>
      <c r="AP141">
        <v>1</v>
      </c>
      <c r="AQ141" t="s">
        <v>3960</v>
      </c>
    </row>
    <row r="142" spans="1:43">
      <c r="A142">
        <v>10141</v>
      </c>
      <c r="B142">
        <v>1</v>
      </c>
      <c r="C142" t="s">
        <v>2525</v>
      </c>
      <c r="D142" t="s">
        <v>3793</v>
      </c>
      <c r="E142">
        <v>14</v>
      </c>
      <c r="M142" t="s">
        <v>2486</v>
      </c>
      <c r="X142">
        <v>30</v>
      </c>
      <c r="AD142" t="s">
        <v>2492</v>
      </c>
      <c r="AE142" t="s">
        <v>2549</v>
      </c>
      <c r="AM142">
        <v>1</v>
      </c>
      <c r="AP142">
        <v>1</v>
      </c>
      <c r="AQ142" t="s">
        <v>3961</v>
      </c>
    </row>
    <row r="143" spans="1:43">
      <c r="A143">
        <v>10142</v>
      </c>
      <c r="B143">
        <v>1</v>
      </c>
      <c r="C143" t="s">
        <v>2524</v>
      </c>
      <c r="D143" t="s">
        <v>3797</v>
      </c>
      <c r="E143">
        <v>14</v>
      </c>
      <c r="M143" t="s">
        <v>2487</v>
      </c>
      <c r="X143">
        <v>20</v>
      </c>
      <c r="AD143" t="s">
        <v>2493</v>
      </c>
      <c r="AE143" t="s">
        <v>2550</v>
      </c>
      <c r="AM143">
        <v>1</v>
      </c>
      <c r="AP143">
        <v>1</v>
      </c>
      <c r="AQ143" t="s">
        <v>3962</v>
      </c>
    </row>
    <row r="144" spans="1:43">
      <c r="A144">
        <v>10143</v>
      </c>
      <c r="B144">
        <v>1</v>
      </c>
      <c r="C144" t="s">
        <v>2523</v>
      </c>
      <c r="D144" t="s">
        <v>3793</v>
      </c>
      <c r="E144">
        <v>8</v>
      </c>
      <c r="M144" t="s">
        <v>2488</v>
      </c>
      <c r="X144">
        <v>30</v>
      </c>
      <c r="AD144" t="s">
        <v>3405</v>
      </c>
      <c r="AE144" t="s">
        <v>2542</v>
      </c>
      <c r="AM144">
        <v>1</v>
      </c>
      <c r="AP144">
        <v>1</v>
      </c>
      <c r="AQ144" t="s">
        <v>3963</v>
      </c>
    </row>
    <row r="145" spans="1:43">
      <c r="A145">
        <v>10144</v>
      </c>
      <c r="B145">
        <v>1</v>
      </c>
      <c r="C145" t="s">
        <v>3209</v>
      </c>
      <c r="D145" t="s">
        <v>3793</v>
      </c>
      <c r="E145">
        <v>8</v>
      </c>
      <c r="M145" t="s">
        <v>3188</v>
      </c>
      <c r="X145">
        <v>20</v>
      </c>
      <c r="AD145" t="s">
        <v>3230</v>
      </c>
      <c r="AE145" t="s">
        <v>3419</v>
      </c>
      <c r="AM145">
        <v>1</v>
      </c>
      <c r="AP145">
        <v>1</v>
      </c>
      <c r="AQ145" t="s">
        <v>3964</v>
      </c>
    </row>
    <row r="146" spans="1:43">
      <c r="A146">
        <v>10145</v>
      </c>
      <c r="B146">
        <v>1</v>
      </c>
      <c r="C146" t="s">
        <v>3236</v>
      </c>
      <c r="D146" t="s">
        <v>3793</v>
      </c>
      <c r="E146">
        <v>8</v>
      </c>
      <c r="M146" t="s">
        <v>3189</v>
      </c>
      <c r="X146">
        <v>20</v>
      </c>
      <c r="AD146" t="s">
        <v>3204</v>
      </c>
      <c r="AE146" t="s">
        <v>3417</v>
      </c>
      <c r="AM146">
        <v>1</v>
      </c>
      <c r="AP146">
        <v>1</v>
      </c>
      <c r="AQ146" t="s">
        <v>3965</v>
      </c>
    </row>
    <row r="147" spans="1:43">
      <c r="A147">
        <v>10146</v>
      </c>
      <c r="B147">
        <v>1</v>
      </c>
      <c r="C147" t="s">
        <v>3210</v>
      </c>
      <c r="D147" t="s">
        <v>3793</v>
      </c>
      <c r="E147">
        <v>14</v>
      </c>
      <c r="M147" t="s">
        <v>3190</v>
      </c>
      <c r="X147">
        <v>20</v>
      </c>
      <c r="AD147" t="s">
        <v>3206</v>
      </c>
      <c r="AE147" t="s">
        <v>3416</v>
      </c>
      <c r="AM147">
        <v>1</v>
      </c>
      <c r="AP147">
        <v>1</v>
      </c>
      <c r="AQ147" t="s">
        <v>3966</v>
      </c>
    </row>
    <row r="148" spans="1:43">
      <c r="A148">
        <v>10147</v>
      </c>
      <c r="B148">
        <v>1</v>
      </c>
      <c r="C148" t="s">
        <v>3227</v>
      </c>
      <c r="D148" t="s">
        <v>3793</v>
      </c>
      <c r="E148">
        <v>14</v>
      </c>
      <c r="M148" t="s">
        <v>3191</v>
      </c>
      <c r="X148">
        <v>20</v>
      </c>
      <c r="AD148" t="s">
        <v>3207</v>
      </c>
      <c r="AE148" t="s">
        <v>3404</v>
      </c>
      <c r="AM148">
        <v>1</v>
      </c>
      <c r="AP148">
        <v>1</v>
      </c>
      <c r="AQ148" t="s">
        <v>3967</v>
      </c>
    </row>
    <row r="149" spans="1:43">
      <c r="A149">
        <v>10148</v>
      </c>
      <c r="B149">
        <v>1</v>
      </c>
      <c r="C149" t="s">
        <v>3208</v>
      </c>
      <c r="D149" t="s">
        <v>3793</v>
      </c>
      <c r="E149">
        <v>14</v>
      </c>
      <c r="M149" t="s">
        <v>3192</v>
      </c>
      <c r="X149">
        <v>20</v>
      </c>
      <c r="AD149" t="s">
        <v>3208</v>
      </c>
      <c r="AE149" t="s">
        <v>3415</v>
      </c>
      <c r="AM149">
        <v>1</v>
      </c>
      <c r="AP149">
        <v>1</v>
      </c>
      <c r="AQ149" t="s">
        <v>3899</v>
      </c>
    </row>
    <row r="150" spans="1:43">
      <c r="A150">
        <v>10149</v>
      </c>
      <c r="B150">
        <v>1</v>
      </c>
      <c r="C150" t="s">
        <v>3228</v>
      </c>
      <c r="D150" t="s">
        <v>3798</v>
      </c>
      <c r="E150">
        <v>14</v>
      </c>
      <c r="M150" t="s">
        <v>3193</v>
      </c>
      <c r="X150">
        <v>20</v>
      </c>
      <c r="AD150" t="s">
        <v>3229</v>
      </c>
      <c r="AE150" t="s">
        <v>3418</v>
      </c>
      <c r="AM150">
        <v>1</v>
      </c>
      <c r="AP150">
        <v>1</v>
      </c>
      <c r="AQ150" t="s">
        <v>3899</v>
      </c>
    </row>
    <row r="151" spans="1:43">
      <c r="A151">
        <v>10150</v>
      </c>
      <c r="B151">
        <v>1</v>
      </c>
      <c r="C151" t="s">
        <v>3203</v>
      </c>
      <c r="D151" t="s">
        <v>3798</v>
      </c>
      <c r="E151">
        <v>14</v>
      </c>
      <c r="M151" t="s">
        <v>3194</v>
      </c>
      <c r="X151">
        <v>20</v>
      </c>
      <c r="AD151" t="s">
        <v>3205</v>
      </c>
      <c r="AE151" t="s">
        <v>3426</v>
      </c>
      <c r="AM151">
        <v>1</v>
      </c>
      <c r="AP151">
        <v>1</v>
      </c>
      <c r="AQ151" t="s">
        <v>3899</v>
      </c>
    </row>
    <row r="152" spans="1:43">
      <c r="A152">
        <v>10151</v>
      </c>
      <c r="B152">
        <v>1</v>
      </c>
      <c r="C152" t="s">
        <v>3211</v>
      </c>
      <c r="D152" t="s">
        <v>3798</v>
      </c>
      <c r="E152">
        <v>14</v>
      </c>
      <c r="M152" t="s">
        <v>3195</v>
      </c>
      <c r="X152">
        <v>20</v>
      </c>
      <c r="AD152" t="s">
        <v>3217</v>
      </c>
      <c r="AE152" t="s">
        <v>3428</v>
      </c>
      <c r="AM152">
        <v>1</v>
      </c>
      <c r="AP152">
        <v>1</v>
      </c>
      <c r="AQ152" t="s">
        <v>3899</v>
      </c>
    </row>
    <row r="153" spans="1:43">
      <c r="A153">
        <v>10152</v>
      </c>
      <c r="B153">
        <v>1</v>
      </c>
      <c r="C153" t="s">
        <v>3212</v>
      </c>
      <c r="D153" t="s">
        <v>3799</v>
      </c>
      <c r="E153">
        <v>14</v>
      </c>
      <c r="M153" t="s">
        <v>3196</v>
      </c>
      <c r="X153">
        <v>20</v>
      </c>
      <c r="AD153" t="s">
        <v>3213</v>
      </c>
      <c r="AE153" t="s">
        <v>3409</v>
      </c>
      <c r="AM153">
        <v>1</v>
      </c>
      <c r="AP153">
        <v>1</v>
      </c>
      <c r="AQ153" t="s">
        <v>3968</v>
      </c>
    </row>
    <row r="154" spans="1:43">
      <c r="A154">
        <v>10153</v>
      </c>
      <c r="B154">
        <v>1</v>
      </c>
      <c r="C154" t="s">
        <v>3214</v>
      </c>
      <c r="D154" t="s">
        <v>3799</v>
      </c>
      <c r="E154">
        <v>14</v>
      </c>
      <c r="M154" t="s">
        <v>3197</v>
      </c>
      <c r="X154">
        <v>20</v>
      </c>
      <c r="AD154" t="s">
        <v>3216</v>
      </c>
      <c r="AE154" t="s">
        <v>3411</v>
      </c>
      <c r="AM154">
        <v>1</v>
      </c>
      <c r="AP154">
        <v>1</v>
      </c>
      <c r="AQ154" t="s">
        <v>3899</v>
      </c>
    </row>
    <row r="155" spans="1:43">
      <c r="A155">
        <v>10154</v>
      </c>
      <c r="B155">
        <v>1</v>
      </c>
      <c r="C155" t="s">
        <v>3222</v>
      </c>
      <c r="D155" t="s">
        <v>3799</v>
      </c>
      <c r="E155">
        <v>12</v>
      </c>
      <c r="M155" t="s">
        <v>3198</v>
      </c>
      <c r="X155">
        <v>20</v>
      </c>
      <c r="AD155" t="s">
        <v>3215</v>
      </c>
      <c r="AE155" t="s">
        <v>3408</v>
      </c>
      <c r="AM155">
        <v>1</v>
      </c>
      <c r="AP155">
        <v>1</v>
      </c>
      <c r="AQ155" t="s">
        <v>3899</v>
      </c>
    </row>
    <row r="156" spans="1:43">
      <c r="A156">
        <v>10155</v>
      </c>
      <c r="B156">
        <v>1</v>
      </c>
      <c r="C156" t="s">
        <v>3221</v>
      </c>
      <c r="D156" t="s">
        <v>3799</v>
      </c>
      <c r="E156">
        <v>12</v>
      </c>
      <c r="M156" t="s">
        <v>3199</v>
      </c>
      <c r="X156">
        <v>20</v>
      </c>
      <c r="AD156" t="s">
        <v>3223</v>
      </c>
      <c r="AE156" t="s">
        <v>3410</v>
      </c>
      <c r="AM156">
        <v>1</v>
      </c>
      <c r="AP156">
        <v>1</v>
      </c>
      <c r="AQ156" t="s">
        <v>3899</v>
      </c>
    </row>
    <row r="157" spans="1:43">
      <c r="A157">
        <v>10156</v>
      </c>
      <c r="B157">
        <v>1</v>
      </c>
      <c r="C157" t="s">
        <v>3218</v>
      </c>
      <c r="D157" t="s">
        <v>3798</v>
      </c>
      <c r="E157">
        <v>12</v>
      </c>
      <c r="M157" t="s">
        <v>3200</v>
      </c>
      <c r="X157">
        <v>20</v>
      </c>
      <c r="AD157" t="s">
        <v>3224</v>
      </c>
      <c r="AE157" t="s">
        <v>3414</v>
      </c>
      <c r="AM157">
        <v>1</v>
      </c>
      <c r="AP157">
        <v>1</v>
      </c>
      <c r="AQ157" t="s">
        <v>3899</v>
      </c>
    </row>
    <row r="158" spans="1:43">
      <c r="A158">
        <v>10157</v>
      </c>
      <c r="B158">
        <v>1</v>
      </c>
      <c r="C158" t="s">
        <v>3219</v>
      </c>
      <c r="D158" t="s">
        <v>3798</v>
      </c>
      <c r="E158">
        <v>14</v>
      </c>
      <c r="M158" t="s">
        <v>3201</v>
      </c>
      <c r="X158">
        <v>20</v>
      </c>
      <c r="AD158" t="s">
        <v>3225</v>
      </c>
      <c r="AE158" t="s">
        <v>3413</v>
      </c>
      <c r="AM158">
        <v>1</v>
      </c>
      <c r="AP158">
        <v>1</v>
      </c>
      <c r="AQ158" t="s">
        <v>3899</v>
      </c>
    </row>
    <row r="159" spans="1:43">
      <c r="A159">
        <v>10158</v>
      </c>
      <c r="B159">
        <v>1</v>
      </c>
      <c r="C159" t="s">
        <v>3220</v>
      </c>
      <c r="D159" t="s">
        <v>3798</v>
      </c>
      <c r="E159">
        <v>14</v>
      </c>
      <c r="M159" t="s">
        <v>3202</v>
      </c>
      <c r="X159">
        <v>20</v>
      </c>
      <c r="AD159" t="s">
        <v>3226</v>
      </c>
      <c r="AE159" t="s">
        <v>3412</v>
      </c>
      <c r="AM159">
        <v>1</v>
      </c>
      <c r="AP159">
        <v>1</v>
      </c>
      <c r="AQ159" t="s">
        <v>3899</v>
      </c>
    </row>
    <row r="160" spans="1:43">
      <c r="A160">
        <v>10159</v>
      </c>
      <c r="B160">
        <v>1</v>
      </c>
      <c r="C160" t="s">
        <v>2599</v>
      </c>
      <c r="D160" t="s">
        <v>3800</v>
      </c>
      <c r="E160">
        <v>12</v>
      </c>
      <c r="M160" t="s">
        <v>2313</v>
      </c>
      <c r="X160">
        <v>20</v>
      </c>
      <c r="AD160" t="s">
        <v>2593</v>
      </c>
      <c r="AE160" t="s">
        <v>2600</v>
      </c>
      <c r="AM160">
        <v>1</v>
      </c>
      <c r="AP160">
        <v>1</v>
      </c>
      <c r="AQ160" t="s">
        <v>3969</v>
      </c>
    </row>
    <row r="161" spans="1:43">
      <c r="A161">
        <v>10160</v>
      </c>
      <c r="B161">
        <v>1</v>
      </c>
      <c r="C161" t="s">
        <v>2594</v>
      </c>
      <c r="D161" t="s">
        <v>3801</v>
      </c>
      <c r="E161">
        <v>12</v>
      </c>
      <c r="M161" t="s">
        <v>2321</v>
      </c>
      <c r="X161">
        <v>20</v>
      </c>
      <c r="AD161" t="s">
        <v>2597</v>
      </c>
      <c r="AE161" t="s">
        <v>2598</v>
      </c>
      <c r="AM161">
        <v>1</v>
      </c>
      <c r="AP161">
        <v>1</v>
      </c>
      <c r="AQ161" t="s">
        <v>4421</v>
      </c>
    </row>
    <row r="162" spans="1:43">
      <c r="A162">
        <v>10161</v>
      </c>
      <c r="B162">
        <v>1</v>
      </c>
      <c r="C162" t="s">
        <v>2324</v>
      </c>
      <c r="D162" t="s">
        <v>3800</v>
      </c>
      <c r="E162">
        <v>10</v>
      </c>
      <c r="M162" t="s">
        <v>2322</v>
      </c>
      <c r="X162">
        <v>20</v>
      </c>
      <c r="AD162" t="s">
        <v>2741</v>
      </c>
      <c r="AE162" t="s">
        <v>2742</v>
      </c>
      <c r="AM162">
        <v>1</v>
      </c>
      <c r="AP162">
        <v>1</v>
      </c>
      <c r="AQ162" t="s">
        <v>3970</v>
      </c>
    </row>
    <row r="163" spans="1:43">
      <c r="A163">
        <v>10162</v>
      </c>
      <c r="B163">
        <v>1</v>
      </c>
      <c r="C163" t="s">
        <v>2743</v>
      </c>
      <c r="D163" t="s">
        <v>3802</v>
      </c>
      <c r="E163">
        <v>12</v>
      </c>
      <c r="M163" t="s">
        <v>2323</v>
      </c>
      <c r="X163">
        <v>24</v>
      </c>
      <c r="AD163" t="s">
        <v>2744</v>
      </c>
      <c r="AE163" t="s">
        <v>2745</v>
      </c>
      <c r="AM163">
        <v>1</v>
      </c>
      <c r="AP163">
        <v>1</v>
      </c>
      <c r="AQ163" t="s">
        <v>3971</v>
      </c>
    </row>
    <row r="164" spans="1:43">
      <c r="A164">
        <v>10163</v>
      </c>
      <c r="B164">
        <v>1</v>
      </c>
      <c r="C164" t="s">
        <v>2341</v>
      </c>
      <c r="D164" t="s">
        <v>3800</v>
      </c>
      <c r="E164">
        <v>12</v>
      </c>
      <c r="M164" t="s">
        <v>2325</v>
      </c>
      <c r="X164">
        <v>18</v>
      </c>
      <c r="AD164" t="s">
        <v>2774</v>
      </c>
      <c r="AE164" t="s">
        <v>2635</v>
      </c>
      <c r="AM164">
        <v>1</v>
      </c>
      <c r="AP164">
        <v>1</v>
      </c>
      <c r="AQ164" t="s">
        <v>3972</v>
      </c>
    </row>
    <row r="165" spans="1:43">
      <c r="A165">
        <v>10164</v>
      </c>
      <c r="B165">
        <v>1</v>
      </c>
      <c r="C165" t="s">
        <v>2342</v>
      </c>
      <c r="D165" t="s">
        <v>3800</v>
      </c>
      <c r="E165">
        <v>14</v>
      </c>
      <c r="M165" t="s">
        <v>2336</v>
      </c>
      <c r="X165">
        <v>18</v>
      </c>
      <c r="AD165" t="s">
        <v>2343</v>
      </c>
      <c r="AE165" t="s">
        <v>2637</v>
      </c>
      <c r="AM165">
        <v>1</v>
      </c>
      <c r="AP165">
        <v>1</v>
      </c>
      <c r="AQ165" t="s">
        <v>3973</v>
      </c>
    </row>
    <row r="166" spans="1:43">
      <c r="A166">
        <v>10165</v>
      </c>
      <c r="B166">
        <v>1</v>
      </c>
      <c r="C166" t="s">
        <v>2376</v>
      </c>
      <c r="D166" t="s">
        <v>3803</v>
      </c>
      <c r="E166">
        <v>14</v>
      </c>
      <c r="M166" t="s">
        <v>2380</v>
      </c>
      <c r="X166">
        <v>20</v>
      </c>
      <c r="AD166" t="s">
        <v>2611</v>
      </c>
      <c r="AE166" t="s">
        <v>2601</v>
      </c>
      <c r="AM166">
        <v>1</v>
      </c>
      <c r="AP166">
        <v>1</v>
      </c>
      <c r="AQ166" t="s">
        <v>3974</v>
      </c>
    </row>
    <row r="167" spans="1:43">
      <c r="A167">
        <v>10166</v>
      </c>
      <c r="B167">
        <v>1</v>
      </c>
      <c r="C167" t="s">
        <v>2377</v>
      </c>
      <c r="D167" t="s">
        <v>3803</v>
      </c>
      <c r="E167">
        <v>14</v>
      </c>
      <c r="M167" t="s">
        <v>2381</v>
      </c>
      <c r="X167">
        <v>20</v>
      </c>
      <c r="AD167" t="s">
        <v>2612</v>
      </c>
      <c r="AE167" t="s">
        <v>2603</v>
      </c>
      <c r="AM167">
        <v>1</v>
      </c>
      <c r="AP167">
        <v>1</v>
      </c>
      <c r="AQ167" t="s">
        <v>3975</v>
      </c>
    </row>
    <row r="168" spans="1:43">
      <c r="A168">
        <v>10167</v>
      </c>
      <c r="B168">
        <v>1</v>
      </c>
      <c r="C168" t="s">
        <v>2379</v>
      </c>
      <c r="D168" t="s">
        <v>3804</v>
      </c>
      <c r="E168">
        <v>14</v>
      </c>
      <c r="M168" t="s">
        <v>2382</v>
      </c>
      <c r="X168">
        <v>20</v>
      </c>
      <c r="AD168" t="s">
        <v>2613</v>
      </c>
      <c r="AE168" t="s">
        <v>2605</v>
      </c>
      <c r="AM168">
        <v>1</v>
      </c>
      <c r="AP168">
        <v>1</v>
      </c>
      <c r="AQ168" t="s">
        <v>3976</v>
      </c>
    </row>
    <row r="169" spans="1:43">
      <c r="A169">
        <v>10168</v>
      </c>
      <c r="B169">
        <v>1</v>
      </c>
      <c r="C169" t="s">
        <v>2378</v>
      </c>
      <c r="D169" t="s">
        <v>3804</v>
      </c>
      <c r="E169">
        <v>14</v>
      </c>
      <c r="M169" t="s">
        <v>2383</v>
      </c>
      <c r="X169">
        <v>20</v>
      </c>
      <c r="AD169" t="s">
        <v>2614</v>
      </c>
      <c r="AE169" t="s">
        <v>2607</v>
      </c>
      <c r="AM169">
        <v>1</v>
      </c>
      <c r="AP169">
        <v>1</v>
      </c>
      <c r="AQ169" t="s">
        <v>3977</v>
      </c>
    </row>
    <row r="170" spans="1:43">
      <c r="A170">
        <v>10169</v>
      </c>
      <c r="B170">
        <v>1</v>
      </c>
      <c r="C170" t="s">
        <v>2658</v>
      </c>
      <c r="D170" t="s">
        <v>3805</v>
      </c>
      <c r="E170">
        <v>14</v>
      </c>
      <c r="M170" t="s">
        <v>2384</v>
      </c>
      <c r="X170">
        <v>20</v>
      </c>
      <c r="AD170" t="s">
        <v>2719</v>
      </c>
      <c r="AE170" t="s">
        <v>2717</v>
      </c>
      <c r="AM170">
        <v>1</v>
      </c>
      <c r="AP170">
        <v>1</v>
      </c>
      <c r="AQ170" t="s">
        <v>3978</v>
      </c>
    </row>
    <row r="171" spans="1:43">
      <c r="A171">
        <v>10170</v>
      </c>
      <c r="B171">
        <v>1</v>
      </c>
      <c r="C171" t="s">
        <v>2640</v>
      </c>
      <c r="D171" t="s">
        <v>3802</v>
      </c>
      <c r="E171">
        <v>18</v>
      </c>
      <c r="M171" t="s">
        <v>2386</v>
      </c>
      <c r="X171">
        <v>20</v>
      </c>
      <c r="AD171" t="s">
        <v>2642</v>
      </c>
      <c r="AE171" t="s">
        <v>2645</v>
      </c>
      <c r="AM171">
        <v>1</v>
      </c>
      <c r="AP171">
        <v>1</v>
      </c>
      <c r="AQ171" t="s">
        <v>3979</v>
      </c>
    </row>
    <row r="172" spans="1:43">
      <c r="A172">
        <v>10171</v>
      </c>
      <c r="B172">
        <v>1</v>
      </c>
      <c r="C172" t="s">
        <v>2409</v>
      </c>
      <c r="D172" t="s">
        <v>3800</v>
      </c>
      <c r="E172">
        <v>14</v>
      </c>
      <c r="M172" t="s">
        <v>2414</v>
      </c>
      <c r="X172">
        <v>20</v>
      </c>
      <c r="AD172" t="s">
        <v>2411</v>
      </c>
      <c r="AE172" t="s">
        <v>2413</v>
      </c>
      <c r="AM172">
        <v>1</v>
      </c>
      <c r="AP172">
        <v>1</v>
      </c>
      <c r="AQ172" t="s">
        <v>3980</v>
      </c>
    </row>
    <row r="173" spans="1:43">
      <c r="A173">
        <v>10172</v>
      </c>
      <c r="B173">
        <v>1</v>
      </c>
      <c r="C173" t="s">
        <v>2569</v>
      </c>
      <c r="D173" t="s">
        <v>3800</v>
      </c>
      <c r="E173">
        <v>14</v>
      </c>
      <c r="M173" t="s">
        <v>2415</v>
      </c>
      <c r="X173">
        <v>20</v>
      </c>
      <c r="AD173" t="s">
        <v>2412</v>
      </c>
      <c r="AE173" t="s">
        <v>2416</v>
      </c>
      <c r="AM173">
        <v>1</v>
      </c>
      <c r="AP173">
        <v>1</v>
      </c>
      <c r="AQ173" t="s">
        <v>3981</v>
      </c>
    </row>
    <row r="174" spans="1:43">
      <c r="A174">
        <v>10173</v>
      </c>
      <c r="B174">
        <v>1</v>
      </c>
      <c r="C174" t="s">
        <v>3273</v>
      </c>
      <c r="D174" t="s">
        <v>3800</v>
      </c>
      <c r="E174">
        <v>10</v>
      </c>
      <c r="M174" t="s">
        <v>3272</v>
      </c>
      <c r="X174">
        <v>20</v>
      </c>
      <c r="AD174" t="s">
        <v>3275</v>
      </c>
      <c r="AE174" t="s">
        <v>3407</v>
      </c>
      <c r="AM174">
        <v>1</v>
      </c>
      <c r="AP174">
        <v>1</v>
      </c>
      <c r="AQ174" t="s">
        <v>3982</v>
      </c>
    </row>
    <row r="175" spans="1:43">
      <c r="A175">
        <v>10174</v>
      </c>
      <c r="B175">
        <v>1</v>
      </c>
      <c r="C175" t="s">
        <v>2649</v>
      </c>
      <c r="D175" t="s">
        <v>3805</v>
      </c>
      <c r="E175">
        <v>14</v>
      </c>
      <c r="M175" t="s">
        <v>2475</v>
      </c>
      <c r="X175">
        <v>20</v>
      </c>
      <c r="AD175" t="s">
        <v>2651</v>
      </c>
      <c r="AE175" t="s">
        <v>2657</v>
      </c>
      <c r="AM175">
        <v>1</v>
      </c>
      <c r="AP175">
        <v>1</v>
      </c>
      <c r="AQ175" t="s">
        <v>3983</v>
      </c>
    </row>
    <row r="176" spans="1:43">
      <c r="A176">
        <v>10175</v>
      </c>
      <c r="B176">
        <v>1</v>
      </c>
      <c r="C176" t="s">
        <v>2648</v>
      </c>
      <c r="D176" t="s">
        <v>3805</v>
      </c>
      <c r="E176">
        <v>14</v>
      </c>
      <c r="M176" t="s">
        <v>2476</v>
      </c>
      <c r="X176">
        <v>20</v>
      </c>
      <c r="AD176" t="s">
        <v>2653</v>
      </c>
      <c r="AE176" t="s">
        <v>3388</v>
      </c>
      <c r="AM176">
        <v>1</v>
      </c>
      <c r="AP176">
        <v>1</v>
      </c>
      <c r="AQ176" t="s">
        <v>3984</v>
      </c>
    </row>
    <row r="177" spans="1:43">
      <c r="A177">
        <v>10176</v>
      </c>
      <c r="B177">
        <v>1</v>
      </c>
      <c r="C177" t="s">
        <v>2650</v>
      </c>
      <c r="D177" t="s">
        <v>3800</v>
      </c>
      <c r="E177">
        <v>14</v>
      </c>
      <c r="M177" t="s">
        <v>2477</v>
      </c>
      <c r="X177">
        <v>20</v>
      </c>
      <c r="AD177" t="s">
        <v>2656</v>
      </c>
      <c r="AE177" t="s">
        <v>3387</v>
      </c>
      <c r="AM177">
        <v>1</v>
      </c>
      <c r="AP177">
        <v>1</v>
      </c>
      <c r="AQ177" t="s">
        <v>3985</v>
      </c>
    </row>
    <row r="178" spans="1:43">
      <c r="A178">
        <v>10177</v>
      </c>
      <c r="B178">
        <v>1</v>
      </c>
      <c r="C178" t="s">
        <v>3293</v>
      </c>
      <c r="D178" t="s">
        <v>3800</v>
      </c>
      <c r="E178">
        <v>14</v>
      </c>
      <c r="M178" t="s">
        <v>3276</v>
      </c>
      <c r="X178">
        <v>20</v>
      </c>
      <c r="AD178" t="s">
        <v>3314</v>
      </c>
      <c r="AE178" t="s">
        <v>3386</v>
      </c>
      <c r="AM178">
        <v>1</v>
      </c>
      <c r="AP178">
        <v>1</v>
      </c>
      <c r="AQ178" t="s">
        <v>3986</v>
      </c>
    </row>
    <row r="179" spans="1:43">
      <c r="A179">
        <v>10178</v>
      </c>
      <c r="B179">
        <v>1</v>
      </c>
      <c r="C179" t="s">
        <v>3294</v>
      </c>
      <c r="D179" t="s">
        <v>3800</v>
      </c>
      <c r="E179">
        <v>14</v>
      </c>
      <c r="M179" t="s">
        <v>3277</v>
      </c>
      <c r="X179">
        <v>20</v>
      </c>
      <c r="AD179" t="s">
        <v>3315</v>
      </c>
      <c r="AE179" t="s">
        <v>3385</v>
      </c>
      <c r="AM179">
        <v>1</v>
      </c>
      <c r="AP179">
        <v>1</v>
      </c>
      <c r="AQ179" t="s">
        <v>3987</v>
      </c>
    </row>
    <row r="180" spans="1:43">
      <c r="A180">
        <v>10179</v>
      </c>
      <c r="B180">
        <v>1</v>
      </c>
      <c r="C180" t="s">
        <v>3296</v>
      </c>
      <c r="D180" t="s">
        <v>3800</v>
      </c>
      <c r="E180">
        <v>10</v>
      </c>
      <c r="M180" t="s">
        <v>3278</v>
      </c>
      <c r="X180">
        <v>20</v>
      </c>
      <c r="AD180" t="s">
        <v>3316</v>
      </c>
      <c r="AE180" t="s">
        <v>3389</v>
      </c>
      <c r="AM180">
        <v>1</v>
      </c>
      <c r="AP180">
        <v>1</v>
      </c>
      <c r="AQ180" t="s">
        <v>3988</v>
      </c>
    </row>
    <row r="181" spans="1:43">
      <c r="A181">
        <v>10180</v>
      </c>
      <c r="B181">
        <v>1</v>
      </c>
      <c r="C181" t="s">
        <v>3336</v>
      </c>
      <c r="D181" t="s">
        <v>3806</v>
      </c>
      <c r="E181">
        <v>8</v>
      </c>
      <c r="M181" t="s">
        <v>3279</v>
      </c>
      <c r="X181">
        <v>20</v>
      </c>
      <c r="AD181" t="s">
        <v>3300</v>
      </c>
      <c r="AE181" t="s">
        <v>3390</v>
      </c>
      <c r="AM181">
        <v>1</v>
      </c>
      <c r="AP181">
        <v>1</v>
      </c>
      <c r="AQ181" t="s">
        <v>3989</v>
      </c>
    </row>
    <row r="182" spans="1:43">
      <c r="A182">
        <v>10181</v>
      </c>
      <c r="B182">
        <v>1</v>
      </c>
      <c r="C182" t="s">
        <v>3295</v>
      </c>
      <c r="D182" t="s">
        <v>3800</v>
      </c>
      <c r="E182">
        <v>14</v>
      </c>
      <c r="M182" t="s">
        <v>3280</v>
      </c>
      <c r="X182">
        <v>20</v>
      </c>
      <c r="AD182" t="s">
        <v>3341</v>
      </c>
      <c r="AE182" t="s">
        <v>3391</v>
      </c>
      <c r="AM182">
        <v>1</v>
      </c>
      <c r="AP182">
        <v>1</v>
      </c>
      <c r="AQ182" t="s">
        <v>3990</v>
      </c>
    </row>
    <row r="183" spans="1:43">
      <c r="A183">
        <v>10182</v>
      </c>
      <c r="B183">
        <v>1</v>
      </c>
      <c r="C183" t="s">
        <v>3298</v>
      </c>
      <c r="D183" t="s">
        <v>3807</v>
      </c>
      <c r="E183">
        <v>14</v>
      </c>
      <c r="M183" t="s">
        <v>3281</v>
      </c>
      <c r="X183">
        <v>20</v>
      </c>
      <c r="AD183" t="s">
        <v>3301</v>
      </c>
      <c r="AE183" t="s">
        <v>3392</v>
      </c>
      <c r="AM183">
        <v>1</v>
      </c>
      <c r="AP183">
        <v>1</v>
      </c>
      <c r="AQ183" t="s">
        <v>3899</v>
      </c>
    </row>
    <row r="184" spans="1:43">
      <c r="A184">
        <v>10183</v>
      </c>
      <c r="B184">
        <v>1</v>
      </c>
      <c r="C184" t="s">
        <v>3299</v>
      </c>
      <c r="D184" t="s">
        <v>3807</v>
      </c>
      <c r="E184">
        <v>14</v>
      </c>
      <c r="M184" t="s">
        <v>3282</v>
      </c>
      <c r="X184">
        <v>20</v>
      </c>
      <c r="AD184" t="s">
        <v>3302</v>
      </c>
      <c r="AE184" t="s">
        <v>3394</v>
      </c>
      <c r="AM184">
        <v>1</v>
      </c>
      <c r="AP184">
        <v>1</v>
      </c>
      <c r="AQ184" t="s">
        <v>3991</v>
      </c>
    </row>
    <row r="185" spans="1:43">
      <c r="A185">
        <v>10184</v>
      </c>
      <c r="B185">
        <v>1</v>
      </c>
      <c r="C185" t="s">
        <v>3297</v>
      </c>
      <c r="D185" t="s">
        <v>3807</v>
      </c>
      <c r="E185">
        <v>14</v>
      </c>
      <c r="M185" t="s">
        <v>3283</v>
      </c>
      <c r="X185">
        <v>20</v>
      </c>
      <c r="AD185" t="s">
        <v>3317</v>
      </c>
      <c r="AE185" t="s">
        <v>3393</v>
      </c>
      <c r="AM185">
        <v>1</v>
      </c>
      <c r="AP185">
        <v>1</v>
      </c>
      <c r="AQ185" t="s">
        <v>3899</v>
      </c>
    </row>
    <row r="186" spans="1:43">
      <c r="A186">
        <v>10185</v>
      </c>
      <c r="B186">
        <v>1</v>
      </c>
      <c r="C186" t="s">
        <v>3292</v>
      </c>
      <c r="D186" t="s">
        <v>3807</v>
      </c>
      <c r="E186">
        <v>14</v>
      </c>
      <c r="M186" t="s">
        <v>3284</v>
      </c>
      <c r="X186">
        <v>20</v>
      </c>
      <c r="AD186" t="s">
        <v>3303</v>
      </c>
      <c r="AE186" t="s">
        <v>3395</v>
      </c>
      <c r="AM186">
        <v>1</v>
      </c>
      <c r="AP186">
        <v>1</v>
      </c>
      <c r="AQ186" t="s">
        <v>3899</v>
      </c>
    </row>
    <row r="187" spans="1:43">
      <c r="A187">
        <v>10186</v>
      </c>
      <c r="B187">
        <v>1</v>
      </c>
      <c r="C187" t="s">
        <v>3335</v>
      </c>
      <c r="D187" t="s">
        <v>3807</v>
      </c>
      <c r="E187">
        <v>14</v>
      </c>
      <c r="M187" t="s">
        <v>3285</v>
      </c>
      <c r="X187">
        <v>20</v>
      </c>
      <c r="AD187" t="s">
        <v>3304</v>
      </c>
      <c r="AE187" t="s">
        <v>3396</v>
      </c>
      <c r="AM187">
        <v>1</v>
      </c>
      <c r="AP187">
        <v>1</v>
      </c>
      <c r="AQ187" t="s">
        <v>3992</v>
      </c>
    </row>
    <row r="188" spans="1:43">
      <c r="A188">
        <v>10187</v>
      </c>
      <c r="B188">
        <v>1</v>
      </c>
      <c r="C188" t="s">
        <v>3334</v>
      </c>
      <c r="D188" t="s">
        <v>3807</v>
      </c>
      <c r="E188">
        <v>14</v>
      </c>
      <c r="M188" t="s">
        <v>3286</v>
      </c>
      <c r="X188">
        <v>20</v>
      </c>
      <c r="AD188" t="s">
        <v>3318</v>
      </c>
      <c r="AE188" t="s">
        <v>3397</v>
      </c>
      <c r="AM188">
        <v>1</v>
      </c>
      <c r="AP188">
        <v>1</v>
      </c>
      <c r="AQ188" t="s">
        <v>3899</v>
      </c>
    </row>
    <row r="189" spans="1:43">
      <c r="A189">
        <v>10188</v>
      </c>
      <c r="B189">
        <v>1</v>
      </c>
      <c r="C189" t="s">
        <v>3333</v>
      </c>
      <c r="D189" t="s">
        <v>3808</v>
      </c>
      <c r="E189">
        <v>14</v>
      </c>
      <c r="M189" t="s">
        <v>3287</v>
      </c>
      <c r="X189">
        <v>20</v>
      </c>
      <c r="AD189" t="s">
        <v>3305</v>
      </c>
      <c r="AE189" t="s">
        <v>3398</v>
      </c>
      <c r="AM189">
        <v>1</v>
      </c>
      <c r="AP189">
        <v>1</v>
      </c>
      <c r="AQ189" t="s">
        <v>3993</v>
      </c>
    </row>
    <row r="190" spans="1:43">
      <c r="A190">
        <v>10189</v>
      </c>
      <c r="B190">
        <v>1</v>
      </c>
      <c r="C190" t="s">
        <v>3332</v>
      </c>
      <c r="D190" t="s">
        <v>3808</v>
      </c>
      <c r="E190">
        <v>14</v>
      </c>
      <c r="M190" t="s">
        <v>3288</v>
      </c>
      <c r="X190">
        <v>20</v>
      </c>
      <c r="AD190" t="s">
        <v>3319</v>
      </c>
      <c r="AE190" t="s">
        <v>3399</v>
      </c>
      <c r="AM190">
        <v>1</v>
      </c>
      <c r="AP190">
        <v>1</v>
      </c>
      <c r="AQ190" t="s">
        <v>3994</v>
      </c>
    </row>
    <row r="191" spans="1:43">
      <c r="A191">
        <v>10190</v>
      </c>
      <c r="B191">
        <v>1</v>
      </c>
      <c r="C191" t="s">
        <v>3331</v>
      </c>
      <c r="D191" t="s">
        <v>3808</v>
      </c>
      <c r="E191">
        <v>14</v>
      </c>
      <c r="M191" t="s">
        <v>3289</v>
      </c>
      <c r="X191">
        <v>20</v>
      </c>
      <c r="AD191" t="s">
        <v>3320</v>
      </c>
      <c r="AE191" t="s">
        <v>3400</v>
      </c>
      <c r="AM191">
        <v>1</v>
      </c>
      <c r="AP191">
        <v>1</v>
      </c>
      <c r="AQ191" t="s">
        <v>3995</v>
      </c>
    </row>
    <row r="192" spans="1:43">
      <c r="A192">
        <v>10191</v>
      </c>
      <c r="B192">
        <v>1</v>
      </c>
      <c r="C192" t="s">
        <v>3330</v>
      </c>
      <c r="D192" t="s">
        <v>3808</v>
      </c>
      <c r="E192">
        <v>14</v>
      </c>
      <c r="M192" t="s">
        <v>3290</v>
      </c>
      <c r="X192">
        <v>20</v>
      </c>
      <c r="AD192" t="s">
        <v>3306</v>
      </c>
      <c r="AE192" t="s">
        <v>3401</v>
      </c>
      <c r="AM192">
        <v>1</v>
      </c>
      <c r="AP192">
        <v>1</v>
      </c>
      <c r="AQ192" t="s">
        <v>3899</v>
      </c>
    </row>
    <row r="193" spans="1:43">
      <c r="A193">
        <v>10192</v>
      </c>
      <c r="B193">
        <v>1</v>
      </c>
      <c r="C193" t="s">
        <v>3329</v>
      </c>
      <c r="D193" t="s">
        <v>3808</v>
      </c>
      <c r="E193">
        <v>14</v>
      </c>
      <c r="M193" t="s">
        <v>3291</v>
      </c>
      <c r="X193">
        <v>20</v>
      </c>
      <c r="AD193" t="s">
        <v>3307</v>
      </c>
      <c r="AE193" t="s">
        <v>3402</v>
      </c>
      <c r="AM193">
        <v>1</v>
      </c>
      <c r="AP193">
        <v>1</v>
      </c>
      <c r="AQ193" t="s">
        <v>3899</v>
      </c>
    </row>
    <row r="194" spans="1:43">
      <c r="A194">
        <v>10193</v>
      </c>
      <c r="B194">
        <v>1</v>
      </c>
      <c r="C194" t="s">
        <v>2512</v>
      </c>
      <c r="D194" t="s">
        <v>3809</v>
      </c>
      <c r="E194">
        <v>8</v>
      </c>
      <c r="M194" t="s">
        <v>2348</v>
      </c>
      <c r="X194">
        <v>30</v>
      </c>
      <c r="AD194" t="s">
        <v>2512</v>
      </c>
      <c r="AE194" t="s">
        <v>2539</v>
      </c>
      <c r="AM194">
        <v>1</v>
      </c>
      <c r="AP194">
        <v>1</v>
      </c>
      <c r="AQ194" t="s">
        <v>3996</v>
      </c>
    </row>
    <row r="195" spans="1:43">
      <c r="A195">
        <v>10194</v>
      </c>
      <c r="B195">
        <v>1</v>
      </c>
      <c r="C195" t="s">
        <v>2513</v>
      </c>
      <c r="D195" t="s">
        <v>3809</v>
      </c>
      <c r="E195">
        <v>8</v>
      </c>
      <c r="M195" t="s">
        <v>2349</v>
      </c>
      <c r="X195">
        <v>30</v>
      </c>
      <c r="AD195" t="s">
        <v>2513</v>
      </c>
      <c r="AE195" t="s">
        <v>2538</v>
      </c>
      <c r="AM195">
        <v>1</v>
      </c>
      <c r="AP195">
        <v>1</v>
      </c>
      <c r="AQ195" t="s">
        <v>3997</v>
      </c>
    </row>
    <row r="196" spans="1:43">
      <c r="A196">
        <v>10195</v>
      </c>
      <c r="B196">
        <v>1</v>
      </c>
      <c r="C196" t="s">
        <v>2495</v>
      </c>
      <c r="D196" t="s">
        <v>3809</v>
      </c>
      <c r="E196">
        <v>8</v>
      </c>
      <c r="M196" t="s">
        <v>2350</v>
      </c>
      <c r="X196">
        <v>30</v>
      </c>
      <c r="AD196" t="s">
        <v>2495</v>
      </c>
      <c r="AE196" t="s">
        <v>2537</v>
      </c>
      <c r="AM196">
        <v>1</v>
      </c>
      <c r="AP196">
        <v>1</v>
      </c>
      <c r="AQ196" t="s">
        <v>3998</v>
      </c>
    </row>
    <row r="197" spans="1:43">
      <c r="A197">
        <v>10196</v>
      </c>
      <c r="B197">
        <v>1</v>
      </c>
      <c r="C197" t="s">
        <v>2522</v>
      </c>
      <c r="D197" t="s">
        <v>3809</v>
      </c>
      <c r="E197">
        <v>8</v>
      </c>
      <c r="M197" t="s">
        <v>2351</v>
      </c>
      <c r="X197">
        <v>30</v>
      </c>
      <c r="AD197" t="s">
        <v>2514</v>
      </c>
      <c r="AE197" t="s">
        <v>2571</v>
      </c>
      <c r="AM197">
        <v>1</v>
      </c>
      <c r="AP197">
        <v>1</v>
      </c>
      <c r="AQ197" t="s">
        <v>3999</v>
      </c>
    </row>
    <row r="198" spans="1:43">
      <c r="A198">
        <v>10197</v>
      </c>
      <c r="B198">
        <v>1</v>
      </c>
      <c r="C198" t="s">
        <v>2521</v>
      </c>
      <c r="D198" t="s">
        <v>3809</v>
      </c>
      <c r="E198">
        <v>8</v>
      </c>
      <c r="M198" t="s">
        <v>2352</v>
      </c>
      <c r="X198">
        <v>30</v>
      </c>
      <c r="AD198" t="s">
        <v>2582</v>
      </c>
      <c r="AE198" t="s">
        <v>2583</v>
      </c>
      <c r="AM198">
        <v>1</v>
      </c>
      <c r="AP198">
        <v>1</v>
      </c>
      <c r="AQ198" t="s">
        <v>4000</v>
      </c>
    </row>
    <row r="199" spans="1:43">
      <c r="A199">
        <v>10198</v>
      </c>
      <c r="B199">
        <v>1</v>
      </c>
      <c r="C199" t="s">
        <v>2520</v>
      </c>
      <c r="D199" t="s">
        <v>3809</v>
      </c>
      <c r="E199">
        <v>8</v>
      </c>
      <c r="M199" t="s">
        <v>2353</v>
      </c>
      <c r="X199">
        <v>30</v>
      </c>
      <c r="AD199" t="s">
        <v>2572</v>
      </c>
      <c r="AE199" t="s">
        <v>2574</v>
      </c>
      <c r="AM199">
        <v>1</v>
      </c>
      <c r="AP199">
        <v>1</v>
      </c>
      <c r="AQ199" t="s">
        <v>4001</v>
      </c>
    </row>
    <row r="200" spans="1:43">
      <c r="A200">
        <v>10199</v>
      </c>
      <c r="B200">
        <v>1</v>
      </c>
      <c r="C200" t="s">
        <v>2519</v>
      </c>
      <c r="D200" t="s">
        <v>3809</v>
      </c>
      <c r="E200">
        <v>14</v>
      </c>
      <c r="M200" t="s">
        <v>2354</v>
      </c>
      <c r="X200">
        <v>30</v>
      </c>
      <c r="AD200" t="s">
        <v>2515</v>
      </c>
      <c r="AE200" t="s">
        <v>2621</v>
      </c>
      <c r="AM200">
        <v>1</v>
      </c>
      <c r="AP200">
        <v>1</v>
      </c>
      <c r="AQ200" t="s">
        <v>4002</v>
      </c>
    </row>
    <row r="201" spans="1:43">
      <c r="A201">
        <v>10200</v>
      </c>
      <c r="B201">
        <v>1</v>
      </c>
      <c r="C201" t="s">
        <v>2518</v>
      </c>
      <c r="D201" t="s">
        <v>3809</v>
      </c>
      <c r="E201">
        <v>14</v>
      </c>
      <c r="M201" t="s">
        <v>2355</v>
      </c>
      <c r="X201">
        <v>30</v>
      </c>
      <c r="AD201" t="s">
        <v>2725</v>
      </c>
      <c r="AE201" t="s">
        <v>2722</v>
      </c>
      <c r="AM201">
        <v>1</v>
      </c>
      <c r="AP201">
        <v>1</v>
      </c>
      <c r="AQ201" t="s">
        <v>4003</v>
      </c>
    </row>
    <row r="202" spans="1:43">
      <c r="A202">
        <v>10201</v>
      </c>
      <c r="B202">
        <v>1</v>
      </c>
      <c r="C202" t="s">
        <v>2516</v>
      </c>
      <c r="D202" t="s">
        <v>3809</v>
      </c>
      <c r="E202">
        <v>8</v>
      </c>
      <c r="M202" t="s">
        <v>2356</v>
      </c>
      <c r="X202">
        <v>30</v>
      </c>
      <c r="AD202" t="s">
        <v>2578</v>
      </c>
      <c r="AE202" t="s">
        <v>2580</v>
      </c>
      <c r="AM202">
        <v>1</v>
      </c>
      <c r="AP202">
        <v>1</v>
      </c>
      <c r="AQ202" t="s">
        <v>4004</v>
      </c>
    </row>
    <row r="203" spans="1:43">
      <c r="A203">
        <v>10202</v>
      </c>
      <c r="B203">
        <v>1</v>
      </c>
      <c r="C203" t="s">
        <v>2517</v>
      </c>
      <c r="D203" t="s">
        <v>3809</v>
      </c>
      <c r="E203">
        <v>8</v>
      </c>
      <c r="M203" t="s">
        <v>2357</v>
      </c>
      <c r="X203">
        <v>30</v>
      </c>
      <c r="AD203" t="s">
        <v>2696</v>
      </c>
      <c r="AE203" t="s">
        <v>2576</v>
      </c>
      <c r="AM203">
        <v>1</v>
      </c>
      <c r="AP203">
        <v>1</v>
      </c>
      <c r="AQ203" t="s">
        <v>4005</v>
      </c>
    </row>
    <row r="204" spans="1:43">
      <c r="A204">
        <v>10203</v>
      </c>
      <c r="B204">
        <v>1</v>
      </c>
      <c r="C204" t="s">
        <v>2482</v>
      </c>
      <c r="D204" t="s">
        <v>3809</v>
      </c>
      <c r="E204">
        <v>8</v>
      </c>
      <c r="M204" t="s">
        <v>2478</v>
      </c>
      <c r="X204">
        <v>30</v>
      </c>
      <c r="AD204" t="s">
        <v>2729</v>
      </c>
      <c r="AE204" t="s">
        <v>2728</v>
      </c>
      <c r="AM204">
        <v>1</v>
      </c>
      <c r="AP204">
        <v>1</v>
      </c>
      <c r="AQ204" t="s">
        <v>4006</v>
      </c>
    </row>
    <row r="205" spans="1:43">
      <c r="A205">
        <v>10204</v>
      </c>
      <c r="B205">
        <v>1</v>
      </c>
      <c r="C205" t="s">
        <v>2483</v>
      </c>
      <c r="D205" t="s">
        <v>3809</v>
      </c>
      <c r="E205">
        <v>8</v>
      </c>
      <c r="M205" t="s">
        <v>2479</v>
      </c>
      <c r="X205">
        <v>30</v>
      </c>
      <c r="AD205" t="s">
        <v>2733</v>
      </c>
      <c r="AE205" t="s">
        <v>2735</v>
      </c>
      <c r="AM205">
        <v>1</v>
      </c>
      <c r="AP205">
        <v>1</v>
      </c>
      <c r="AQ205" t="s">
        <v>4007</v>
      </c>
    </row>
    <row r="206" spans="1:43">
      <c r="A206">
        <v>10205</v>
      </c>
      <c r="B206">
        <v>1</v>
      </c>
      <c r="C206" t="s">
        <v>2484</v>
      </c>
      <c r="D206" t="s">
        <v>3809</v>
      </c>
      <c r="E206">
        <v>8</v>
      </c>
      <c r="M206" t="s">
        <v>2480</v>
      </c>
      <c r="X206">
        <v>30</v>
      </c>
      <c r="AD206" t="s">
        <v>2588</v>
      </c>
      <c r="AE206" t="s">
        <v>2590</v>
      </c>
      <c r="AM206">
        <v>1</v>
      </c>
      <c r="AP206">
        <v>1</v>
      </c>
      <c r="AQ206" t="s">
        <v>4008</v>
      </c>
    </row>
    <row r="207" spans="1:43">
      <c r="A207">
        <v>10206</v>
      </c>
      <c r="B207">
        <v>1</v>
      </c>
      <c r="C207" t="s">
        <v>2485</v>
      </c>
      <c r="D207" t="s">
        <v>3809</v>
      </c>
      <c r="E207">
        <v>10</v>
      </c>
      <c r="M207" t="s">
        <v>2481</v>
      </c>
      <c r="X207">
        <v>30</v>
      </c>
      <c r="AD207" t="s">
        <v>2511</v>
      </c>
      <c r="AE207" t="s">
        <v>2591</v>
      </c>
      <c r="AM207">
        <v>1</v>
      </c>
      <c r="AP207">
        <v>1</v>
      </c>
      <c r="AQ207" t="s">
        <v>4009</v>
      </c>
    </row>
    <row r="208" spans="1:43">
      <c r="A208">
        <v>10207</v>
      </c>
      <c r="B208">
        <v>1</v>
      </c>
      <c r="C208" t="s">
        <v>3309</v>
      </c>
      <c r="D208" t="s">
        <v>3809</v>
      </c>
      <c r="E208">
        <v>10</v>
      </c>
      <c r="M208" t="s">
        <v>3308</v>
      </c>
      <c r="AD208" t="s">
        <v>3312</v>
      </c>
      <c r="AE208">
        <v>122</v>
      </c>
      <c r="AM208">
        <v>1</v>
      </c>
      <c r="AP208">
        <v>1</v>
      </c>
      <c r="AQ208" t="s">
        <v>4010</v>
      </c>
    </row>
    <row r="209" spans="1:43">
      <c r="A209">
        <v>10208</v>
      </c>
      <c r="B209">
        <v>1</v>
      </c>
      <c r="C209" t="s">
        <v>2388</v>
      </c>
      <c r="D209" t="s">
        <v>3806</v>
      </c>
      <c r="E209">
        <v>14</v>
      </c>
      <c r="M209" t="s">
        <v>2358</v>
      </c>
      <c r="X209">
        <v>20</v>
      </c>
      <c r="AD209" t="s">
        <v>2530</v>
      </c>
      <c r="AE209" t="s">
        <v>2532</v>
      </c>
      <c r="AM209">
        <v>1</v>
      </c>
      <c r="AP209">
        <v>1</v>
      </c>
      <c r="AQ209" t="s">
        <v>4011</v>
      </c>
    </row>
    <row r="210" spans="1:43">
      <c r="A210">
        <v>10209</v>
      </c>
      <c r="B210">
        <v>1</v>
      </c>
      <c r="C210" t="s">
        <v>2389</v>
      </c>
      <c r="D210" t="s">
        <v>3806</v>
      </c>
      <c r="E210">
        <v>14</v>
      </c>
      <c r="M210" t="s">
        <v>2359</v>
      </c>
      <c r="X210">
        <v>20</v>
      </c>
      <c r="AD210" t="s">
        <v>2529</v>
      </c>
      <c r="AE210" t="s">
        <v>2536</v>
      </c>
      <c r="AM210">
        <v>1</v>
      </c>
      <c r="AP210">
        <v>1</v>
      </c>
      <c r="AQ210" t="s">
        <v>4012</v>
      </c>
    </row>
    <row r="211" spans="1:43">
      <c r="A211">
        <v>10210</v>
      </c>
      <c r="B211">
        <v>1</v>
      </c>
      <c r="C211" t="s">
        <v>2390</v>
      </c>
      <c r="D211" t="s">
        <v>3806</v>
      </c>
      <c r="E211">
        <v>14</v>
      </c>
      <c r="M211" t="s">
        <v>2360</v>
      </c>
      <c r="X211">
        <v>20</v>
      </c>
      <c r="AD211" t="s">
        <v>2528</v>
      </c>
      <c r="AE211" t="s">
        <v>2535</v>
      </c>
      <c r="AM211">
        <v>1</v>
      </c>
      <c r="AP211">
        <v>1</v>
      </c>
      <c r="AQ211" t="s">
        <v>4013</v>
      </c>
    </row>
    <row r="212" spans="1:43">
      <c r="A212">
        <v>10211</v>
      </c>
      <c r="B212">
        <v>1</v>
      </c>
      <c r="C212" t="s">
        <v>2391</v>
      </c>
      <c r="D212" t="s">
        <v>3806</v>
      </c>
      <c r="E212">
        <v>14</v>
      </c>
      <c r="M212" t="s">
        <v>2361</v>
      </c>
      <c r="X212">
        <v>20</v>
      </c>
      <c r="AD212" t="s">
        <v>2660</v>
      </c>
      <c r="AE212" t="s">
        <v>2663</v>
      </c>
      <c r="AM212">
        <v>1</v>
      </c>
      <c r="AP212">
        <v>1</v>
      </c>
      <c r="AQ212" t="s">
        <v>4014</v>
      </c>
    </row>
    <row r="213" spans="1:43">
      <c r="A213">
        <v>10212</v>
      </c>
      <c r="B213">
        <v>1</v>
      </c>
      <c r="C213" t="s">
        <v>2392</v>
      </c>
      <c r="D213" t="s">
        <v>3806</v>
      </c>
      <c r="E213">
        <v>14</v>
      </c>
      <c r="M213" t="s">
        <v>2362</v>
      </c>
      <c r="X213">
        <v>20</v>
      </c>
      <c r="AD213" t="s">
        <v>2664</v>
      </c>
      <c r="AE213" t="s">
        <v>2667</v>
      </c>
      <c r="AM213">
        <v>1</v>
      </c>
      <c r="AP213">
        <v>1</v>
      </c>
      <c r="AQ213" t="s">
        <v>4015</v>
      </c>
    </row>
    <row r="214" spans="1:43">
      <c r="A214">
        <v>10213</v>
      </c>
      <c r="B214">
        <v>1</v>
      </c>
      <c r="C214" t="s">
        <v>2393</v>
      </c>
      <c r="D214" t="s">
        <v>3806</v>
      </c>
      <c r="E214">
        <v>14</v>
      </c>
      <c r="M214" t="s">
        <v>2363</v>
      </c>
      <c r="X214">
        <v>20</v>
      </c>
      <c r="AD214" t="s">
        <v>2668</v>
      </c>
      <c r="AE214" t="s">
        <v>2670</v>
      </c>
      <c r="AM214">
        <v>1</v>
      </c>
      <c r="AP214">
        <v>1</v>
      </c>
      <c r="AQ214" t="s">
        <v>4016</v>
      </c>
    </row>
    <row r="215" spans="1:43">
      <c r="A215">
        <v>10214</v>
      </c>
      <c r="B215">
        <v>1</v>
      </c>
      <c r="C215" t="s">
        <v>2394</v>
      </c>
      <c r="D215" t="s">
        <v>3806</v>
      </c>
      <c r="E215">
        <v>14</v>
      </c>
      <c r="M215" t="s">
        <v>2364</v>
      </c>
      <c r="X215">
        <v>20</v>
      </c>
      <c r="AD215" t="s">
        <v>2672</v>
      </c>
      <c r="AE215" t="s">
        <v>2674</v>
      </c>
      <c r="AM215">
        <v>1</v>
      </c>
      <c r="AP215">
        <v>1</v>
      </c>
      <c r="AQ215" t="s">
        <v>4017</v>
      </c>
    </row>
    <row r="216" spans="1:43">
      <c r="A216">
        <v>10215</v>
      </c>
      <c r="B216">
        <v>1</v>
      </c>
      <c r="C216" t="s">
        <v>2691</v>
      </c>
      <c r="D216" t="s">
        <v>3806</v>
      </c>
      <c r="E216">
        <v>14</v>
      </c>
      <c r="M216" t="s">
        <v>2365</v>
      </c>
      <c r="X216">
        <v>20</v>
      </c>
      <c r="AD216" t="s">
        <v>2685</v>
      </c>
      <c r="AE216" t="s">
        <v>2709</v>
      </c>
      <c r="AM216">
        <v>1</v>
      </c>
      <c r="AP216">
        <v>1</v>
      </c>
      <c r="AQ216" t="s">
        <v>4018</v>
      </c>
    </row>
    <row r="217" spans="1:43">
      <c r="A217">
        <v>10216</v>
      </c>
      <c r="B217">
        <v>1</v>
      </c>
      <c r="C217" t="s">
        <v>2680</v>
      </c>
      <c r="D217" t="s">
        <v>3806</v>
      </c>
      <c r="E217">
        <v>14</v>
      </c>
      <c r="M217" t="s">
        <v>2366</v>
      </c>
      <c r="X217">
        <v>20</v>
      </c>
      <c r="AD217" t="s">
        <v>2686</v>
      </c>
      <c r="AE217" t="s">
        <v>2704</v>
      </c>
      <c r="AM217">
        <v>1</v>
      </c>
      <c r="AP217">
        <v>1</v>
      </c>
      <c r="AQ217" t="s">
        <v>4019</v>
      </c>
    </row>
    <row r="218" spans="1:43">
      <c r="A218">
        <v>10217</v>
      </c>
      <c r="B218">
        <v>1</v>
      </c>
      <c r="C218" t="s">
        <v>2681</v>
      </c>
      <c r="D218" t="s">
        <v>3806</v>
      </c>
      <c r="E218">
        <v>14</v>
      </c>
      <c r="M218" t="s">
        <v>2367</v>
      </c>
      <c r="X218">
        <v>20</v>
      </c>
      <c r="AD218" t="s">
        <v>2687</v>
      </c>
      <c r="AE218" t="s">
        <v>2715</v>
      </c>
      <c r="AM218">
        <v>1</v>
      </c>
      <c r="AP218">
        <v>1</v>
      </c>
      <c r="AQ218" t="s">
        <v>4020</v>
      </c>
    </row>
    <row r="219" spans="1:43">
      <c r="A219">
        <v>10218</v>
      </c>
      <c r="B219">
        <v>1</v>
      </c>
      <c r="C219" t="s">
        <v>2682</v>
      </c>
      <c r="D219" t="s">
        <v>3806</v>
      </c>
      <c r="E219">
        <v>10</v>
      </c>
      <c r="M219" t="s">
        <v>2676</v>
      </c>
      <c r="X219">
        <v>20</v>
      </c>
      <c r="AD219" t="s">
        <v>2688</v>
      </c>
      <c r="AE219" t="s">
        <v>2732</v>
      </c>
      <c r="AM219">
        <v>1</v>
      </c>
      <c r="AP219">
        <v>1</v>
      </c>
      <c r="AQ219" t="s">
        <v>4021</v>
      </c>
    </row>
    <row r="220" spans="1:43">
      <c r="A220">
        <v>10219</v>
      </c>
      <c r="B220">
        <v>1</v>
      </c>
      <c r="C220" t="s">
        <v>2683</v>
      </c>
      <c r="D220" t="s">
        <v>3806</v>
      </c>
      <c r="E220">
        <v>8</v>
      </c>
      <c r="M220" t="s">
        <v>2677</v>
      </c>
      <c r="X220">
        <v>20</v>
      </c>
      <c r="AD220" t="s">
        <v>2738</v>
      </c>
      <c r="AE220" t="s">
        <v>2735</v>
      </c>
      <c r="AM220">
        <v>1</v>
      </c>
      <c r="AP220">
        <v>1</v>
      </c>
      <c r="AQ220" t="s">
        <v>4022</v>
      </c>
    </row>
    <row r="221" spans="1:43">
      <c r="A221">
        <v>10220</v>
      </c>
      <c r="B221">
        <v>1</v>
      </c>
      <c r="C221" t="s">
        <v>2692</v>
      </c>
      <c r="D221" t="s">
        <v>3806</v>
      </c>
      <c r="E221">
        <v>14</v>
      </c>
      <c r="M221" t="s">
        <v>2678</v>
      </c>
      <c r="X221">
        <v>20</v>
      </c>
      <c r="AD221" t="s">
        <v>2689</v>
      </c>
      <c r="AE221" t="s">
        <v>2713</v>
      </c>
      <c r="AM221">
        <v>1</v>
      </c>
      <c r="AP221">
        <v>1</v>
      </c>
      <c r="AQ221" t="s">
        <v>4023</v>
      </c>
    </row>
    <row r="222" spans="1:43">
      <c r="A222">
        <v>10221</v>
      </c>
      <c r="B222">
        <v>1</v>
      </c>
      <c r="C222" t="s">
        <v>2684</v>
      </c>
      <c r="D222" t="s">
        <v>3806</v>
      </c>
      <c r="E222">
        <v>10</v>
      </c>
      <c r="M222" t="s">
        <v>2679</v>
      </c>
      <c r="X222">
        <v>20</v>
      </c>
      <c r="AD222" t="s">
        <v>2690</v>
      </c>
      <c r="AE222" t="s">
        <v>2707</v>
      </c>
      <c r="AM222">
        <v>1</v>
      </c>
      <c r="AP222">
        <v>1</v>
      </c>
      <c r="AQ222" t="s">
        <v>4024</v>
      </c>
    </row>
    <row r="223" spans="1:43">
      <c r="A223">
        <v>10222</v>
      </c>
      <c r="B223">
        <v>1</v>
      </c>
      <c r="C223" t="s">
        <v>4393</v>
      </c>
      <c r="E223">
        <v>14</v>
      </c>
      <c r="M223" t="s">
        <v>4392</v>
      </c>
      <c r="X223">
        <v>20</v>
      </c>
      <c r="AD223" t="s">
        <v>4396</v>
      </c>
      <c r="AE223" t="s">
        <v>4398</v>
      </c>
      <c r="AM223">
        <v>1</v>
      </c>
      <c r="AP223">
        <v>1</v>
      </c>
    </row>
    <row r="224" spans="1:43">
      <c r="A224">
        <v>10223</v>
      </c>
      <c r="B224">
        <v>1</v>
      </c>
      <c r="C224" t="s">
        <v>1536</v>
      </c>
      <c r="D224" t="s">
        <v>3810</v>
      </c>
      <c r="E224">
        <v>230</v>
      </c>
      <c r="M224" t="s">
        <v>593</v>
      </c>
      <c r="AD224" t="s">
        <v>97</v>
      </c>
      <c r="AE224" t="s">
        <v>1570</v>
      </c>
      <c r="AM224">
        <v>1</v>
      </c>
      <c r="AP224">
        <v>1</v>
      </c>
      <c r="AQ224" t="s">
        <v>4025</v>
      </c>
    </row>
    <row r="225" spans="1:43">
      <c r="A225">
        <v>10224</v>
      </c>
      <c r="B225">
        <v>1</v>
      </c>
      <c r="C225" t="s">
        <v>1535</v>
      </c>
      <c r="D225" t="s">
        <v>3810</v>
      </c>
      <c r="E225">
        <v>230</v>
      </c>
      <c r="M225" t="s">
        <v>917</v>
      </c>
      <c r="X225">
        <v>35</v>
      </c>
      <c r="AD225" t="s">
        <v>97</v>
      </c>
      <c r="AE225" t="s">
        <v>1571</v>
      </c>
      <c r="AM225">
        <v>1</v>
      </c>
      <c r="AP225">
        <v>1</v>
      </c>
      <c r="AQ225" t="s">
        <v>4026</v>
      </c>
    </row>
    <row r="226" spans="1:43">
      <c r="A226">
        <v>10225</v>
      </c>
      <c r="B226">
        <v>1</v>
      </c>
      <c r="C226" t="s">
        <v>1534</v>
      </c>
      <c r="D226" t="s">
        <v>3810</v>
      </c>
      <c r="E226">
        <v>1280</v>
      </c>
      <c r="M226" t="s">
        <v>928</v>
      </c>
      <c r="AD226" t="s">
        <v>1537</v>
      </c>
      <c r="AE226" t="s">
        <v>4302</v>
      </c>
      <c r="AM226">
        <v>1</v>
      </c>
      <c r="AP226">
        <v>1</v>
      </c>
      <c r="AQ226" t="s">
        <v>4027</v>
      </c>
    </row>
    <row r="227" spans="1:43">
      <c r="A227">
        <v>10226</v>
      </c>
      <c r="B227">
        <v>1</v>
      </c>
      <c r="C227" t="s">
        <v>930</v>
      </c>
      <c r="D227" t="s">
        <v>3810</v>
      </c>
      <c r="E227">
        <v>1880</v>
      </c>
      <c r="M227" t="s">
        <v>929</v>
      </c>
      <c r="AD227" t="s">
        <v>1288</v>
      </c>
      <c r="AE227" t="s">
        <v>1789</v>
      </c>
      <c r="AM227">
        <v>1</v>
      </c>
      <c r="AP227">
        <v>1</v>
      </c>
      <c r="AQ227" t="s">
        <v>4028</v>
      </c>
    </row>
    <row r="228" spans="1:43">
      <c r="A228">
        <v>10227</v>
      </c>
      <c r="B228">
        <v>1</v>
      </c>
      <c r="C228" t="s">
        <v>1330</v>
      </c>
      <c r="D228" t="s">
        <v>3810</v>
      </c>
      <c r="E228">
        <v>390</v>
      </c>
      <c r="M228" t="s">
        <v>1329</v>
      </c>
      <c r="AD228" t="s">
        <v>1584</v>
      </c>
      <c r="AE228" t="s">
        <v>1572</v>
      </c>
      <c r="AM228">
        <v>1</v>
      </c>
      <c r="AP228">
        <v>1</v>
      </c>
      <c r="AQ228" t="s">
        <v>4029</v>
      </c>
    </row>
    <row r="229" spans="1:43">
      <c r="A229">
        <v>10228</v>
      </c>
      <c r="B229">
        <v>1</v>
      </c>
      <c r="C229" t="s">
        <v>1565</v>
      </c>
      <c r="D229" t="s">
        <v>3811</v>
      </c>
      <c r="E229">
        <v>480</v>
      </c>
      <c r="M229" t="s">
        <v>594</v>
      </c>
      <c r="AD229" t="s">
        <v>1590</v>
      </c>
      <c r="AE229" t="s">
        <v>1790</v>
      </c>
      <c r="AM229">
        <v>1</v>
      </c>
      <c r="AP229">
        <v>1</v>
      </c>
      <c r="AQ229" t="s">
        <v>4030</v>
      </c>
    </row>
    <row r="230" spans="1:43">
      <c r="A230">
        <v>10229</v>
      </c>
      <c r="B230">
        <v>1</v>
      </c>
      <c r="C230" t="s">
        <v>1564</v>
      </c>
      <c r="D230" t="s">
        <v>3811</v>
      </c>
      <c r="E230">
        <v>570</v>
      </c>
      <c r="M230" t="s">
        <v>595</v>
      </c>
      <c r="AD230" t="s">
        <v>1589</v>
      </c>
      <c r="AE230" t="s">
        <v>923</v>
      </c>
      <c r="AM230">
        <v>1</v>
      </c>
      <c r="AP230">
        <v>1</v>
      </c>
      <c r="AQ230" t="s">
        <v>4031</v>
      </c>
    </row>
    <row r="231" spans="1:43">
      <c r="A231">
        <v>10230</v>
      </c>
      <c r="B231">
        <v>1</v>
      </c>
      <c r="C231" t="s">
        <v>1573</v>
      </c>
      <c r="D231" t="s">
        <v>3811</v>
      </c>
      <c r="E231">
        <v>570</v>
      </c>
      <c r="M231" t="s">
        <v>916</v>
      </c>
      <c r="AD231" t="s">
        <v>1591</v>
      </c>
      <c r="AE231" t="s">
        <v>925</v>
      </c>
      <c r="AM231">
        <v>1</v>
      </c>
      <c r="AP231">
        <v>1</v>
      </c>
      <c r="AQ231" t="s">
        <v>4032</v>
      </c>
    </row>
    <row r="232" spans="1:43">
      <c r="A232">
        <v>10231</v>
      </c>
      <c r="B232">
        <v>1</v>
      </c>
      <c r="C232" t="s">
        <v>1566</v>
      </c>
      <c r="D232" t="s">
        <v>3811</v>
      </c>
      <c r="E232">
        <v>570</v>
      </c>
      <c r="M232" t="s">
        <v>918</v>
      </c>
      <c r="AD232" t="s">
        <v>1591</v>
      </c>
      <c r="AE232" t="s">
        <v>925</v>
      </c>
      <c r="AM232">
        <v>1</v>
      </c>
      <c r="AP232">
        <v>1</v>
      </c>
      <c r="AQ232" t="s">
        <v>4033</v>
      </c>
    </row>
    <row r="233" spans="1:43">
      <c r="A233">
        <v>10232</v>
      </c>
      <c r="B233">
        <v>1</v>
      </c>
      <c r="C233" t="s">
        <v>1595</v>
      </c>
      <c r="D233" t="s">
        <v>3811</v>
      </c>
      <c r="E233">
        <v>2580</v>
      </c>
      <c r="M233" t="s">
        <v>931</v>
      </c>
      <c r="AD233" t="s">
        <v>1593</v>
      </c>
      <c r="AE233" t="s">
        <v>1543</v>
      </c>
      <c r="AM233">
        <v>1</v>
      </c>
      <c r="AP233">
        <v>1</v>
      </c>
      <c r="AQ233" t="s">
        <v>4034</v>
      </c>
    </row>
    <row r="234" spans="1:43">
      <c r="A234">
        <v>10233</v>
      </c>
      <c r="B234">
        <v>1</v>
      </c>
      <c r="C234" t="s">
        <v>933</v>
      </c>
      <c r="D234" t="s">
        <v>3811</v>
      </c>
      <c r="E234">
        <v>2580</v>
      </c>
      <c r="M234" t="s">
        <v>932</v>
      </c>
      <c r="AD234" t="s">
        <v>1289</v>
      </c>
      <c r="AE234" t="s">
        <v>1542</v>
      </c>
      <c r="AM234">
        <v>1</v>
      </c>
      <c r="AP234">
        <v>1</v>
      </c>
      <c r="AQ234" t="s">
        <v>4035</v>
      </c>
    </row>
    <row r="235" spans="1:43">
      <c r="A235">
        <v>10234</v>
      </c>
      <c r="B235">
        <v>1</v>
      </c>
      <c r="C235" t="s">
        <v>934</v>
      </c>
      <c r="D235" t="s">
        <v>3811</v>
      </c>
      <c r="E235">
        <v>2580</v>
      </c>
      <c r="M235" t="s">
        <v>935</v>
      </c>
      <c r="AD235" t="s">
        <v>1544</v>
      </c>
      <c r="AE235" t="s">
        <v>1545</v>
      </c>
      <c r="AM235">
        <v>1</v>
      </c>
      <c r="AP235">
        <v>1</v>
      </c>
      <c r="AQ235" t="s">
        <v>4036</v>
      </c>
    </row>
    <row r="236" spans="1:43">
      <c r="A236">
        <v>10235</v>
      </c>
      <c r="B236">
        <v>1</v>
      </c>
      <c r="C236" t="s">
        <v>938</v>
      </c>
      <c r="D236" t="s">
        <v>3812</v>
      </c>
      <c r="E236">
        <v>180</v>
      </c>
      <c r="M236" t="s">
        <v>936</v>
      </c>
      <c r="AD236" t="s">
        <v>1291</v>
      </c>
      <c r="AE236" t="s">
        <v>1575</v>
      </c>
      <c r="AM236">
        <v>1</v>
      </c>
      <c r="AP236">
        <v>1</v>
      </c>
      <c r="AQ236" t="s">
        <v>3899</v>
      </c>
    </row>
    <row r="237" spans="1:43">
      <c r="A237">
        <v>10236</v>
      </c>
      <c r="B237">
        <v>1</v>
      </c>
      <c r="C237" t="s">
        <v>939</v>
      </c>
      <c r="D237" t="s">
        <v>3812</v>
      </c>
      <c r="E237">
        <v>180</v>
      </c>
      <c r="M237" t="s">
        <v>937</v>
      </c>
      <c r="AD237" t="s">
        <v>1290</v>
      </c>
      <c r="AE237" t="s">
        <v>1576</v>
      </c>
      <c r="AM237">
        <v>1</v>
      </c>
      <c r="AP237">
        <v>1</v>
      </c>
      <c r="AQ237" t="s">
        <v>3899</v>
      </c>
    </row>
    <row r="238" spans="1:43">
      <c r="A238">
        <v>10237</v>
      </c>
      <c r="B238">
        <v>1</v>
      </c>
      <c r="C238" t="s">
        <v>1605</v>
      </c>
      <c r="D238" t="s">
        <v>3811</v>
      </c>
      <c r="E238">
        <v>780</v>
      </c>
      <c r="M238" t="s">
        <v>1331</v>
      </c>
      <c r="AD238" t="s">
        <v>1606</v>
      </c>
      <c r="AE238" t="s">
        <v>1568</v>
      </c>
      <c r="AM238">
        <v>1</v>
      </c>
      <c r="AP238">
        <v>1</v>
      </c>
      <c r="AQ238" t="s">
        <v>4037</v>
      </c>
    </row>
    <row r="239" spans="1:43">
      <c r="A239">
        <v>10238</v>
      </c>
      <c r="B239">
        <v>1</v>
      </c>
      <c r="C239" t="s">
        <v>1561</v>
      </c>
      <c r="D239" t="s">
        <v>3811</v>
      </c>
      <c r="E239">
        <v>880</v>
      </c>
      <c r="M239" t="s">
        <v>1332</v>
      </c>
      <c r="AD239" t="s">
        <v>1609</v>
      </c>
      <c r="AE239" t="s">
        <v>1574</v>
      </c>
      <c r="AM239">
        <v>1</v>
      </c>
      <c r="AP239">
        <v>1</v>
      </c>
      <c r="AQ239" t="s">
        <v>4038</v>
      </c>
    </row>
    <row r="240" spans="1:43">
      <c r="A240">
        <v>10239</v>
      </c>
      <c r="B240">
        <v>1</v>
      </c>
      <c r="C240" t="s">
        <v>1610</v>
      </c>
      <c r="D240" t="s">
        <v>3813</v>
      </c>
      <c r="E240">
        <v>12</v>
      </c>
      <c r="M240" t="s">
        <v>920</v>
      </c>
      <c r="AD240" t="s">
        <v>1292</v>
      </c>
      <c r="AE240" t="s">
        <v>1578</v>
      </c>
      <c r="AM240">
        <v>1</v>
      </c>
      <c r="AP240">
        <v>1</v>
      </c>
      <c r="AQ240" t="s">
        <v>4422</v>
      </c>
    </row>
    <row r="241" spans="1:43">
      <c r="A241">
        <v>10240</v>
      </c>
      <c r="B241">
        <v>1</v>
      </c>
      <c r="C241" t="s">
        <v>1614</v>
      </c>
      <c r="D241" t="s">
        <v>3813</v>
      </c>
      <c r="E241">
        <v>16</v>
      </c>
      <c r="M241" t="s">
        <v>921</v>
      </c>
      <c r="AD241" t="s">
        <v>1615</v>
      </c>
      <c r="AE241" t="s">
        <v>1580</v>
      </c>
      <c r="AM241">
        <v>1</v>
      </c>
      <c r="AP241">
        <v>1</v>
      </c>
      <c r="AQ241" t="s">
        <v>4423</v>
      </c>
    </row>
    <row r="242" spans="1:43">
      <c r="A242">
        <v>10241</v>
      </c>
      <c r="B242">
        <v>1</v>
      </c>
      <c r="C242" t="s">
        <v>3379</v>
      </c>
      <c r="D242" t="s">
        <v>3814</v>
      </c>
      <c r="E242">
        <v>120</v>
      </c>
      <c r="M242" t="s">
        <v>460</v>
      </c>
      <c r="X242">
        <v>3</v>
      </c>
      <c r="AD242" t="s">
        <v>98</v>
      </c>
      <c r="AE242" t="s">
        <v>166</v>
      </c>
      <c r="AM242">
        <v>1</v>
      </c>
      <c r="AP242">
        <v>1</v>
      </c>
      <c r="AQ242" t="s">
        <v>4039</v>
      </c>
    </row>
    <row r="243" spans="1:43">
      <c r="A243">
        <v>10242</v>
      </c>
      <c r="B243">
        <v>1</v>
      </c>
      <c r="C243" t="s">
        <v>3380</v>
      </c>
      <c r="D243" t="s">
        <v>3814</v>
      </c>
      <c r="E243">
        <v>150</v>
      </c>
      <c r="M243" t="s">
        <v>461</v>
      </c>
      <c r="X243">
        <v>1</v>
      </c>
      <c r="AD243" t="s">
        <v>99</v>
      </c>
      <c r="AE243" t="s">
        <v>167</v>
      </c>
      <c r="AM243">
        <v>1</v>
      </c>
      <c r="AP243">
        <v>1</v>
      </c>
      <c r="AQ243" t="s">
        <v>4040</v>
      </c>
    </row>
    <row r="244" spans="1:43">
      <c r="A244">
        <v>10243</v>
      </c>
      <c r="B244">
        <v>1</v>
      </c>
      <c r="C244" t="s">
        <v>3377</v>
      </c>
      <c r="D244" t="s">
        <v>3814</v>
      </c>
      <c r="E244">
        <v>95</v>
      </c>
      <c r="M244" t="s">
        <v>462</v>
      </c>
      <c r="X244">
        <v>1</v>
      </c>
      <c r="AD244" t="s">
        <v>100</v>
      </c>
      <c r="AE244" t="s">
        <v>168</v>
      </c>
      <c r="AM244">
        <v>1</v>
      </c>
      <c r="AP244">
        <v>1</v>
      </c>
      <c r="AQ244" t="s">
        <v>4041</v>
      </c>
    </row>
    <row r="245" spans="1:43">
      <c r="A245">
        <v>10244</v>
      </c>
      <c r="B245">
        <v>1</v>
      </c>
      <c r="C245" t="s">
        <v>3378</v>
      </c>
      <c r="D245" t="s">
        <v>3814</v>
      </c>
      <c r="E245">
        <v>85</v>
      </c>
      <c r="M245" t="s">
        <v>463</v>
      </c>
      <c r="AD245" t="s">
        <v>101</v>
      </c>
      <c r="AE245" t="s">
        <v>110</v>
      </c>
      <c r="AM245">
        <v>1</v>
      </c>
      <c r="AP245">
        <v>1</v>
      </c>
      <c r="AQ245" t="s">
        <v>4042</v>
      </c>
    </row>
    <row r="246" spans="1:43">
      <c r="A246">
        <v>10245</v>
      </c>
      <c r="B246">
        <v>1</v>
      </c>
      <c r="C246" t="s">
        <v>475</v>
      </c>
      <c r="D246" t="s">
        <v>3814</v>
      </c>
      <c r="E246">
        <v>150</v>
      </c>
      <c r="M246" t="s">
        <v>464</v>
      </c>
      <c r="AD246" t="s">
        <v>102</v>
      </c>
      <c r="AE246" t="s">
        <v>169</v>
      </c>
      <c r="AM246">
        <v>1</v>
      </c>
      <c r="AP246">
        <v>1</v>
      </c>
      <c r="AQ246" t="s">
        <v>4043</v>
      </c>
    </row>
    <row r="247" spans="1:43">
      <c r="A247">
        <v>10246</v>
      </c>
      <c r="B247">
        <v>1</v>
      </c>
      <c r="C247" t="s">
        <v>476</v>
      </c>
      <c r="D247" t="s">
        <v>3814</v>
      </c>
      <c r="E247">
        <v>110</v>
      </c>
      <c r="M247" t="s">
        <v>465</v>
      </c>
      <c r="X247">
        <v>6</v>
      </c>
      <c r="AD247" t="s">
        <v>103</v>
      </c>
      <c r="AE247" t="s">
        <v>171</v>
      </c>
      <c r="AM247">
        <v>1</v>
      </c>
      <c r="AP247">
        <v>1</v>
      </c>
      <c r="AQ247" t="s">
        <v>4044</v>
      </c>
    </row>
    <row r="248" spans="1:43">
      <c r="A248">
        <v>10247</v>
      </c>
      <c r="B248">
        <v>1</v>
      </c>
      <c r="C248" t="s">
        <v>484</v>
      </c>
      <c r="D248" t="s">
        <v>3815</v>
      </c>
      <c r="E248">
        <v>76</v>
      </c>
      <c r="M248" t="s">
        <v>467</v>
      </c>
      <c r="X248">
        <v>2</v>
      </c>
      <c r="AD248" t="s">
        <v>106</v>
      </c>
      <c r="AE248" t="s">
        <v>173</v>
      </c>
      <c r="AM248">
        <v>1</v>
      </c>
      <c r="AP248">
        <v>1</v>
      </c>
      <c r="AQ248" t="s">
        <v>4045</v>
      </c>
    </row>
    <row r="249" spans="1:43">
      <c r="A249">
        <v>10248</v>
      </c>
      <c r="B249">
        <v>1</v>
      </c>
      <c r="C249" t="s">
        <v>497</v>
      </c>
      <c r="D249" t="s">
        <v>3815</v>
      </c>
      <c r="E249">
        <v>212</v>
      </c>
      <c r="M249" t="s">
        <v>468</v>
      </c>
      <c r="X249">
        <v>1</v>
      </c>
      <c r="AD249" t="s">
        <v>108</v>
      </c>
      <c r="AE249" t="s">
        <v>111</v>
      </c>
      <c r="AM249">
        <v>1</v>
      </c>
      <c r="AP249">
        <v>1</v>
      </c>
      <c r="AQ249" t="s">
        <v>4046</v>
      </c>
    </row>
    <row r="250" spans="1:43">
      <c r="A250">
        <v>10249</v>
      </c>
      <c r="B250">
        <v>1</v>
      </c>
      <c r="C250" t="s">
        <v>478</v>
      </c>
      <c r="D250" t="s">
        <v>3815</v>
      </c>
      <c r="E250">
        <v>88</v>
      </c>
      <c r="M250" t="s">
        <v>469</v>
      </c>
      <c r="X250">
        <v>1</v>
      </c>
      <c r="AD250" t="s">
        <v>109</v>
      </c>
      <c r="AE250" t="s">
        <v>112</v>
      </c>
      <c r="AM250">
        <v>1</v>
      </c>
      <c r="AP250">
        <v>1</v>
      </c>
      <c r="AQ250" t="s">
        <v>4424</v>
      </c>
    </row>
    <row r="251" spans="1:43">
      <c r="A251">
        <v>10250</v>
      </c>
      <c r="B251">
        <v>1</v>
      </c>
      <c r="C251" t="s">
        <v>498</v>
      </c>
      <c r="D251" t="s">
        <v>3815</v>
      </c>
      <c r="E251">
        <v>63</v>
      </c>
      <c r="M251" t="s">
        <v>470</v>
      </c>
      <c r="X251">
        <v>2</v>
      </c>
      <c r="AD251" t="s">
        <v>2041</v>
      </c>
      <c r="AE251" t="s">
        <v>343</v>
      </c>
      <c r="AM251">
        <v>1</v>
      </c>
      <c r="AP251">
        <v>1</v>
      </c>
      <c r="AQ251" t="s">
        <v>4047</v>
      </c>
    </row>
    <row r="252" spans="1:43">
      <c r="A252">
        <v>10251</v>
      </c>
      <c r="B252">
        <v>1</v>
      </c>
      <c r="C252" t="s">
        <v>3371</v>
      </c>
      <c r="D252" t="s">
        <v>3816</v>
      </c>
      <c r="E252">
        <v>13</v>
      </c>
      <c r="M252" t="s">
        <v>734</v>
      </c>
      <c r="X252">
        <v>2</v>
      </c>
      <c r="AD252" t="s">
        <v>104</v>
      </c>
      <c r="AE252" t="s">
        <v>172</v>
      </c>
      <c r="AM252">
        <v>1</v>
      </c>
      <c r="AP252">
        <v>1</v>
      </c>
      <c r="AQ252" t="s">
        <v>4425</v>
      </c>
    </row>
    <row r="253" spans="1:43">
      <c r="A253">
        <v>10252</v>
      </c>
      <c r="B253">
        <v>1</v>
      </c>
      <c r="C253" t="s">
        <v>3372</v>
      </c>
      <c r="D253" t="s">
        <v>3817</v>
      </c>
      <c r="E253">
        <v>76</v>
      </c>
      <c r="M253" t="s">
        <v>764</v>
      </c>
      <c r="X253">
        <v>2</v>
      </c>
      <c r="AD253" t="s">
        <v>107</v>
      </c>
      <c r="AE253" t="s">
        <v>344</v>
      </c>
      <c r="AM253">
        <v>1</v>
      </c>
      <c r="AP253">
        <v>1</v>
      </c>
      <c r="AQ253" t="s">
        <v>4048</v>
      </c>
    </row>
    <row r="254" spans="1:43">
      <c r="A254">
        <v>10253</v>
      </c>
      <c r="B254">
        <v>1</v>
      </c>
      <c r="C254" t="s">
        <v>3373</v>
      </c>
      <c r="D254" t="s">
        <v>3816</v>
      </c>
      <c r="E254">
        <v>9</v>
      </c>
      <c r="M254" t="s">
        <v>762</v>
      </c>
      <c r="X254">
        <v>4</v>
      </c>
      <c r="AD254" t="s">
        <v>2042</v>
      </c>
      <c r="AE254" t="s">
        <v>113</v>
      </c>
      <c r="AM254">
        <v>1</v>
      </c>
      <c r="AP254">
        <v>1</v>
      </c>
      <c r="AQ254" t="s">
        <v>4049</v>
      </c>
    </row>
    <row r="255" spans="1:43">
      <c r="A255">
        <v>10254</v>
      </c>
      <c r="B255">
        <v>1</v>
      </c>
      <c r="C255" t="s">
        <v>3374</v>
      </c>
      <c r="D255" t="s">
        <v>3817</v>
      </c>
      <c r="E255">
        <v>68</v>
      </c>
      <c r="M255" t="s">
        <v>1323</v>
      </c>
      <c r="X255">
        <v>1</v>
      </c>
      <c r="AD255" t="s">
        <v>3376</v>
      </c>
      <c r="AE255" t="s">
        <v>2068</v>
      </c>
      <c r="AM255">
        <v>1</v>
      </c>
      <c r="AP255">
        <v>1</v>
      </c>
      <c r="AQ255" t="s">
        <v>4050</v>
      </c>
    </row>
    <row r="256" spans="1:43">
      <c r="A256">
        <v>10255</v>
      </c>
      <c r="B256">
        <v>1</v>
      </c>
      <c r="C256" t="s">
        <v>95</v>
      </c>
      <c r="D256" t="s">
        <v>3818</v>
      </c>
      <c r="E256">
        <v>410</v>
      </c>
      <c r="M256" t="s">
        <v>605</v>
      </c>
      <c r="X256">
        <v>3</v>
      </c>
      <c r="AD256" t="s">
        <v>95</v>
      </c>
      <c r="AE256" t="s">
        <v>1758</v>
      </c>
      <c r="AM256">
        <v>1</v>
      </c>
      <c r="AP256">
        <v>1</v>
      </c>
      <c r="AQ256" t="s">
        <v>4051</v>
      </c>
    </row>
    <row r="257" spans="1:43">
      <c r="A257">
        <v>10256</v>
      </c>
      <c r="B257">
        <v>1</v>
      </c>
      <c r="C257" t="s">
        <v>96</v>
      </c>
      <c r="D257" t="s">
        <v>3818</v>
      </c>
      <c r="E257">
        <v>450</v>
      </c>
      <c r="M257" t="s">
        <v>606</v>
      </c>
      <c r="X257">
        <v>2</v>
      </c>
      <c r="AD257" t="s">
        <v>96</v>
      </c>
      <c r="AE257" t="s">
        <v>4303</v>
      </c>
      <c r="AM257">
        <v>1</v>
      </c>
      <c r="AP257">
        <v>1</v>
      </c>
      <c r="AQ257" t="s">
        <v>4052</v>
      </c>
    </row>
    <row r="258" spans="1:43">
      <c r="A258">
        <v>10257</v>
      </c>
      <c r="B258">
        <v>1</v>
      </c>
      <c r="C258" t="s">
        <v>812</v>
      </c>
      <c r="D258" t="s">
        <v>3818</v>
      </c>
      <c r="E258">
        <v>350</v>
      </c>
      <c r="M258" t="s">
        <v>607</v>
      </c>
      <c r="AD258" t="s">
        <v>94</v>
      </c>
      <c r="AE258" t="s">
        <v>1792</v>
      </c>
      <c r="AM258">
        <v>1</v>
      </c>
      <c r="AP258">
        <v>1</v>
      </c>
      <c r="AQ258" t="s">
        <v>4053</v>
      </c>
    </row>
    <row r="259" spans="1:43">
      <c r="A259">
        <v>10258</v>
      </c>
      <c r="B259">
        <v>1</v>
      </c>
      <c r="C259" t="s">
        <v>813</v>
      </c>
      <c r="D259" t="s">
        <v>3819</v>
      </c>
      <c r="E259">
        <v>310</v>
      </c>
      <c r="M259" t="s">
        <v>535</v>
      </c>
      <c r="X259">
        <v>1</v>
      </c>
      <c r="AD259" t="s">
        <v>273</v>
      </c>
      <c r="AE259" t="s">
        <v>1793</v>
      </c>
      <c r="AM259">
        <v>1</v>
      </c>
      <c r="AP259">
        <v>1</v>
      </c>
      <c r="AQ259" t="s">
        <v>4054</v>
      </c>
    </row>
    <row r="260" spans="1:43">
      <c r="A260">
        <v>10259</v>
      </c>
      <c r="B260">
        <v>1</v>
      </c>
      <c r="C260" t="s">
        <v>811</v>
      </c>
      <c r="D260" t="s">
        <v>3819</v>
      </c>
      <c r="E260">
        <v>100</v>
      </c>
      <c r="M260" t="s">
        <v>537</v>
      </c>
      <c r="X260">
        <v>1</v>
      </c>
      <c r="AD260" t="s">
        <v>262</v>
      </c>
      <c r="AE260" t="s">
        <v>300</v>
      </c>
      <c r="AM260">
        <v>1</v>
      </c>
      <c r="AP260">
        <v>1</v>
      </c>
      <c r="AQ260" t="s">
        <v>4055</v>
      </c>
    </row>
    <row r="261" spans="1:43">
      <c r="A261">
        <v>10260</v>
      </c>
      <c r="B261">
        <v>1</v>
      </c>
      <c r="C261" t="s">
        <v>263</v>
      </c>
      <c r="D261" t="s">
        <v>3820</v>
      </c>
      <c r="E261">
        <v>400</v>
      </c>
      <c r="M261" t="s">
        <v>538</v>
      </c>
      <c r="X261">
        <v>1</v>
      </c>
      <c r="AD261" t="s">
        <v>263</v>
      </c>
      <c r="AE261" t="s">
        <v>303</v>
      </c>
      <c r="AM261">
        <v>1</v>
      </c>
      <c r="AP261">
        <v>1</v>
      </c>
      <c r="AQ261" t="s">
        <v>4056</v>
      </c>
    </row>
    <row r="262" spans="1:43">
      <c r="A262">
        <v>10261</v>
      </c>
      <c r="B262">
        <v>1</v>
      </c>
      <c r="C262" t="s">
        <v>810</v>
      </c>
      <c r="D262" t="s">
        <v>3820</v>
      </c>
      <c r="E262">
        <v>880</v>
      </c>
      <c r="M262" t="s">
        <v>541</v>
      </c>
      <c r="X262">
        <v>1</v>
      </c>
      <c r="AD262" t="s">
        <v>268</v>
      </c>
      <c r="AE262" t="s">
        <v>272</v>
      </c>
      <c r="AM262">
        <v>1</v>
      </c>
      <c r="AP262">
        <v>1</v>
      </c>
      <c r="AQ262" t="s">
        <v>4057</v>
      </c>
    </row>
    <row r="263" spans="1:43">
      <c r="A263">
        <v>10262</v>
      </c>
      <c r="B263">
        <v>1</v>
      </c>
      <c r="C263" t="s">
        <v>265</v>
      </c>
      <c r="D263" t="s">
        <v>3820</v>
      </c>
      <c r="E263">
        <v>190</v>
      </c>
      <c r="M263" t="s">
        <v>765</v>
      </c>
      <c r="X263">
        <v>1</v>
      </c>
      <c r="AD263" t="s">
        <v>265</v>
      </c>
      <c r="AE263" t="s">
        <v>337</v>
      </c>
      <c r="AM263">
        <v>1</v>
      </c>
      <c r="AP263">
        <v>1</v>
      </c>
      <c r="AQ263" t="s">
        <v>4058</v>
      </c>
    </row>
    <row r="264" spans="1:43">
      <c r="A264">
        <v>10263</v>
      </c>
      <c r="B264">
        <v>1</v>
      </c>
      <c r="C264" t="s">
        <v>832</v>
      </c>
      <c r="D264" t="s">
        <v>3820</v>
      </c>
      <c r="E264">
        <v>680</v>
      </c>
      <c r="M264" t="s">
        <v>766</v>
      </c>
      <c r="X264">
        <v>1</v>
      </c>
      <c r="AD264" t="s">
        <v>779</v>
      </c>
      <c r="AE264" t="s">
        <v>781</v>
      </c>
      <c r="AM264">
        <v>1</v>
      </c>
      <c r="AP264">
        <v>1</v>
      </c>
      <c r="AQ264" t="s">
        <v>4059</v>
      </c>
    </row>
    <row r="265" spans="1:43">
      <c r="A265">
        <v>10264</v>
      </c>
      <c r="B265">
        <v>1</v>
      </c>
      <c r="C265" t="s">
        <v>906</v>
      </c>
      <c r="D265" t="s">
        <v>3820</v>
      </c>
      <c r="E265">
        <v>1400</v>
      </c>
      <c r="M265" t="s">
        <v>905</v>
      </c>
      <c r="X265">
        <v>1</v>
      </c>
      <c r="AD265" t="s">
        <v>2043</v>
      </c>
      <c r="AE265" t="s">
        <v>1618</v>
      </c>
      <c r="AM265">
        <v>1</v>
      </c>
      <c r="AP265">
        <v>1</v>
      </c>
      <c r="AQ265" t="s">
        <v>4060</v>
      </c>
    </row>
    <row r="266" spans="1:43">
      <c r="A266">
        <v>10265</v>
      </c>
      <c r="B266">
        <v>1</v>
      </c>
      <c r="C266" t="s">
        <v>814</v>
      </c>
      <c r="D266" t="s">
        <v>3821</v>
      </c>
      <c r="E266">
        <v>320</v>
      </c>
      <c r="M266" t="s">
        <v>536</v>
      </c>
      <c r="AD266" t="s">
        <v>269</v>
      </c>
      <c r="AE266" t="s">
        <v>1794</v>
      </c>
      <c r="AM266">
        <v>1</v>
      </c>
      <c r="AP266">
        <v>1</v>
      </c>
      <c r="AQ266" t="s">
        <v>4061</v>
      </c>
    </row>
    <row r="267" spans="1:43">
      <c r="A267">
        <v>10266</v>
      </c>
      <c r="B267">
        <v>1</v>
      </c>
      <c r="C267" t="s">
        <v>1757</v>
      </c>
      <c r="D267" t="s">
        <v>3821</v>
      </c>
      <c r="E267">
        <v>290</v>
      </c>
      <c r="M267" t="s">
        <v>539</v>
      </c>
      <c r="X267">
        <v>1</v>
      </c>
      <c r="AD267" t="s">
        <v>1757</v>
      </c>
      <c r="AE267" t="s">
        <v>305</v>
      </c>
      <c r="AM267">
        <v>1</v>
      </c>
      <c r="AP267">
        <v>1</v>
      </c>
      <c r="AQ267" t="s">
        <v>4062</v>
      </c>
    </row>
    <row r="268" spans="1:43">
      <c r="A268">
        <v>10267</v>
      </c>
      <c r="B268">
        <v>1</v>
      </c>
      <c r="C268" t="s">
        <v>264</v>
      </c>
      <c r="D268" t="s">
        <v>3821</v>
      </c>
      <c r="E268">
        <v>290</v>
      </c>
      <c r="M268" t="s">
        <v>540</v>
      </c>
      <c r="X268">
        <v>1</v>
      </c>
      <c r="AD268" t="s">
        <v>264</v>
      </c>
      <c r="AE268" t="s">
        <v>306</v>
      </c>
      <c r="AM268">
        <v>1</v>
      </c>
      <c r="AP268">
        <v>1</v>
      </c>
      <c r="AQ268" t="s">
        <v>4063</v>
      </c>
    </row>
    <row r="269" spans="1:43">
      <c r="A269">
        <v>10268</v>
      </c>
      <c r="B269">
        <v>1</v>
      </c>
      <c r="C269" t="s">
        <v>266</v>
      </c>
      <c r="D269" t="s">
        <v>3821</v>
      </c>
      <c r="E269">
        <v>300</v>
      </c>
      <c r="M269" t="s">
        <v>542</v>
      </c>
      <c r="X269">
        <v>1</v>
      </c>
      <c r="AD269" t="s">
        <v>266</v>
      </c>
      <c r="AE269" t="s">
        <v>1795</v>
      </c>
      <c r="AM269">
        <v>1</v>
      </c>
      <c r="AP269">
        <v>1</v>
      </c>
      <c r="AQ269" t="s">
        <v>4064</v>
      </c>
    </row>
    <row r="270" spans="1:43">
      <c r="A270">
        <v>10269</v>
      </c>
      <c r="B270">
        <v>1</v>
      </c>
      <c r="C270" t="s">
        <v>815</v>
      </c>
      <c r="D270" t="s">
        <v>3821</v>
      </c>
      <c r="E270">
        <v>320</v>
      </c>
      <c r="M270" t="s">
        <v>733</v>
      </c>
      <c r="X270">
        <v>1</v>
      </c>
      <c r="AD270" t="s">
        <v>816</v>
      </c>
      <c r="AE270" t="s">
        <v>326</v>
      </c>
      <c r="AM270">
        <v>1</v>
      </c>
      <c r="AP270">
        <v>1</v>
      </c>
      <c r="AQ270" t="s">
        <v>4065</v>
      </c>
    </row>
    <row r="271" spans="1:43">
      <c r="A271">
        <v>10270</v>
      </c>
      <c r="B271">
        <v>1</v>
      </c>
      <c r="C271" t="s">
        <v>817</v>
      </c>
      <c r="D271" t="s">
        <v>3822</v>
      </c>
      <c r="E271">
        <v>600</v>
      </c>
      <c r="M271" t="s">
        <v>596</v>
      </c>
      <c r="AD271" t="s">
        <v>267</v>
      </c>
      <c r="AE271" t="s">
        <v>307</v>
      </c>
      <c r="AM271">
        <v>1</v>
      </c>
      <c r="AP271">
        <v>1</v>
      </c>
      <c r="AQ271" t="s">
        <v>4066</v>
      </c>
    </row>
    <row r="272" spans="1:43">
      <c r="A272">
        <v>10271</v>
      </c>
      <c r="B272">
        <v>1</v>
      </c>
      <c r="C272" t="s">
        <v>818</v>
      </c>
      <c r="D272" t="s">
        <v>3822</v>
      </c>
      <c r="E272">
        <v>120</v>
      </c>
      <c r="M272" t="s">
        <v>597</v>
      </c>
      <c r="AD272" t="s">
        <v>819</v>
      </c>
      <c r="AE272" t="s">
        <v>270</v>
      </c>
      <c r="AM272">
        <v>1</v>
      </c>
      <c r="AP272">
        <v>1</v>
      </c>
      <c r="AQ272" t="s">
        <v>4067</v>
      </c>
    </row>
    <row r="273" spans="1:43">
      <c r="A273">
        <v>10272</v>
      </c>
      <c r="B273">
        <v>1</v>
      </c>
      <c r="C273" t="s">
        <v>821</v>
      </c>
      <c r="D273" t="s">
        <v>3822</v>
      </c>
      <c r="E273">
        <v>290</v>
      </c>
      <c r="M273" t="s">
        <v>598</v>
      </c>
      <c r="AD273" t="s">
        <v>820</v>
      </c>
      <c r="AE273" t="s">
        <v>271</v>
      </c>
      <c r="AM273">
        <v>1</v>
      </c>
      <c r="AP273">
        <v>1</v>
      </c>
      <c r="AQ273" t="s">
        <v>4068</v>
      </c>
    </row>
    <row r="274" spans="1:43">
      <c r="A274">
        <v>10273</v>
      </c>
      <c r="B274">
        <v>1</v>
      </c>
      <c r="C274" t="s">
        <v>822</v>
      </c>
      <c r="D274" t="s">
        <v>3822</v>
      </c>
      <c r="E274">
        <v>120</v>
      </c>
      <c r="M274" t="s">
        <v>599</v>
      </c>
      <c r="AD274" t="s">
        <v>2044</v>
      </c>
      <c r="AE274" t="s">
        <v>334</v>
      </c>
      <c r="AM274">
        <v>1</v>
      </c>
      <c r="AP274">
        <v>1</v>
      </c>
      <c r="AQ274" t="s">
        <v>4426</v>
      </c>
    </row>
    <row r="275" spans="1:43">
      <c r="A275">
        <v>10274</v>
      </c>
      <c r="B275">
        <v>1</v>
      </c>
      <c r="C275" t="s">
        <v>1036</v>
      </c>
      <c r="D275" t="s">
        <v>3822</v>
      </c>
      <c r="E275">
        <v>190</v>
      </c>
      <c r="M275" t="s">
        <v>1035</v>
      </c>
      <c r="AD275" t="s">
        <v>1622</v>
      </c>
      <c r="AE275" t="s">
        <v>1688</v>
      </c>
      <c r="AM275">
        <v>1</v>
      </c>
      <c r="AP275">
        <v>1</v>
      </c>
      <c r="AQ275" t="s">
        <v>4069</v>
      </c>
    </row>
    <row r="276" spans="1:43">
      <c r="A276">
        <v>10275</v>
      </c>
      <c r="B276">
        <v>0</v>
      </c>
      <c r="C276" t="s">
        <v>1702</v>
      </c>
      <c r="D276" t="s">
        <v>3823</v>
      </c>
      <c r="M276" t="s">
        <v>740</v>
      </c>
      <c r="AD276" t="s">
        <v>1634</v>
      </c>
      <c r="AE276" t="s">
        <v>1796</v>
      </c>
      <c r="AM276">
        <v>1</v>
      </c>
      <c r="AP276">
        <v>1</v>
      </c>
      <c r="AQ276" t="s">
        <v>4070</v>
      </c>
    </row>
    <row r="277" spans="1:43">
      <c r="A277">
        <v>10276</v>
      </c>
      <c r="B277">
        <v>0</v>
      </c>
      <c r="C277" t="s">
        <v>1703</v>
      </c>
      <c r="D277" t="s">
        <v>3823</v>
      </c>
      <c r="M277" t="s">
        <v>741</v>
      </c>
      <c r="AD277" t="s">
        <v>841</v>
      </c>
      <c r="AE277" t="s">
        <v>1797</v>
      </c>
      <c r="AM277">
        <v>1</v>
      </c>
      <c r="AP277">
        <v>1</v>
      </c>
      <c r="AQ277" t="s">
        <v>4071</v>
      </c>
    </row>
    <row r="278" spans="1:43">
      <c r="A278">
        <v>10277</v>
      </c>
      <c r="B278">
        <v>0</v>
      </c>
      <c r="C278" t="s">
        <v>2092</v>
      </c>
      <c r="D278" t="s">
        <v>3823</v>
      </c>
      <c r="M278" t="s">
        <v>754</v>
      </c>
      <c r="AD278" t="s">
        <v>842</v>
      </c>
      <c r="AE278" t="s">
        <v>1798</v>
      </c>
      <c r="AM278">
        <v>1</v>
      </c>
      <c r="AP278">
        <v>1</v>
      </c>
      <c r="AQ278" t="s">
        <v>4072</v>
      </c>
    </row>
    <row r="279" spans="1:43">
      <c r="A279">
        <v>10278</v>
      </c>
      <c r="B279">
        <v>0</v>
      </c>
      <c r="C279" t="s">
        <v>2093</v>
      </c>
      <c r="D279" t="s">
        <v>3823</v>
      </c>
      <c r="M279" t="s">
        <v>755</v>
      </c>
      <c r="AD279" t="s">
        <v>2094</v>
      </c>
      <c r="AE279" t="s">
        <v>2091</v>
      </c>
      <c r="AM279">
        <v>1</v>
      </c>
      <c r="AP279">
        <v>1</v>
      </c>
      <c r="AQ279" t="s">
        <v>4073</v>
      </c>
    </row>
    <row r="280" spans="1:43">
      <c r="A280">
        <v>10279</v>
      </c>
      <c r="B280">
        <v>0</v>
      </c>
      <c r="C280" t="s">
        <v>823</v>
      </c>
      <c r="D280" t="s">
        <v>3823</v>
      </c>
      <c r="E280">
        <v>900</v>
      </c>
      <c r="M280" t="s">
        <v>456</v>
      </c>
      <c r="AD280" t="s">
        <v>92</v>
      </c>
      <c r="AE280" t="s">
        <v>178</v>
      </c>
      <c r="AM280">
        <v>1</v>
      </c>
      <c r="AP280">
        <v>1</v>
      </c>
      <c r="AQ280" t="s">
        <v>4074</v>
      </c>
    </row>
    <row r="281" spans="1:43">
      <c r="A281">
        <v>10280</v>
      </c>
      <c r="B281">
        <v>0</v>
      </c>
      <c r="C281" t="s">
        <v>824</v>
      </c>
      <c r="D281" t="s">
        <v>3823</v>
      </c>
      <c r="E281">
        <v>1600</v>
      </c>
      <c r="M281" t="s">
        <v>457</v>
      </c>
      <c r="AD281" t="s">
        <v>93</v>
      </c>
      <c r="AE281" t="s">
        <v>179</v>
      </c>
      <c r="AM281">
        <v>1</v>
      </c>
      <c r="AP281">
        <v>1</v>
      </c>
      <c r="AQ281" t="s">
        <v>4075</v>
      </c>
    </row>
    <row r="282" spans="1:43">
      <c r="A282">
        <v>10281</v>
      </c>
      <c r="B282">
        <v>0</v>
      </c>
      <c r="C282" t="s">
        <v>1695</v>
      </c>
      <c r="D282" t="s">
        <v>3823</v>
      </c>
      <c r="M282" t="s">
        <v>745</v>
      </c>
      <c r="AD282" t="s">
        <v>833</v>
      </c>
      <c r="AE282" t="s">
        <v>1799</v>
      </c>
      <c r="AM282">
        <v>1</v>
      </c>
      <c r="AP282">
        <v>1</v>
      </c>
      <c r="AQ282" t="s">
        <v>4076</v>
      </c>
    </row>
    <row r="283" spans="1:43">
      <c r="A283">
        <v>10282</v>
      </c>
      <c r="B283">
        <v>0</v>
      </c>
      <c r="C283" t="s">
        <v>1717</v>
      </c>
      <c r="D283" t="s">
        <v>3823</v>
      </c>
      <c r="M283" t="s">
        <v>746</v>
      </c>
      <c r="AD283" t="s">
        <v>834</v>
      </c>
      <c r="AE283" t="s">
        <v>1800</v>
      </c>
      <c r="AM283">
        <v>1</v>
      </c>
      <c r="AP283">
        <v>1</v>
      </c>
      <c r="AQ283" t="s">
        <v>4077</v>
      </c>
    </row>
    <row r="284" spans="1:43">
      <c r="A284">
        <v>10283</v>
      </c>
      <c r="B284">
        <v>0</v>
      </c>
      <c r="C284" t="s">
        <v>757</v>
      </c>
      <c r="D284" t="s">
        <v>3823</v>
      </c>
      <c r="M284" t="s">
        <v>747</v>
      </c>
      <c r="AD284" t="s">
        <v>835</v>
      </c>
      <c r="AE284" t="s">
        <v>1801</v>
      </c>
      <c r="AM284">
        <v>1</v>
      </c>
      <c r="AP284">
        <v>1</v>
      </c>
      <c r="AQ284" t="s">
        <v>4078</v>
      </c>
    </row>
    <row r="285" spans="1:43">
      <c r="A285">
        <v>10284</v>
      </c>
      <c r="B285">
        <v>0</v>
      </c>
      <c r="C285" t="s">
        <v>1718</v>
      </c>
      <c r="D285" t="s">
        <v>3823</v>
      </c>
      <c r="M285" t="s">
        <v>756</v>
      </c>
      <c r="AD285" t="s">
        <v>837</v>
      </c>
      <c r="AE285" t="s">
        <v>1802</v>
      </c>
      <c r="AM285">
        <v>1</v>
      </c>
      <c r="AP285">
        <v>1</v>
      </c>
      <c r="AQ285" t="s">
        <v>4079</v>
      </c>
    </row>
    <row r="286" spans="1:43">
      <c r="A286">
        <v>10285</v>
      </c>
      <c r="B286">
        <v>0</v>
      </c>
      <c r="C286" t="s">
        <v>1719</v>
      </c>
      <c r="D286" t="s">
        <v>3823</v>
      </c>
      <c r="M286" t="s">
        <v>2078</v>
      </c>
      <c r="AD286" t="s">
        <v>836</v>
      </c>
      <c r="AE286" t="s">
        <v>1803</v>
      </c>
      <c r="AM286">
        <v>1</v>
      </c>
      <c r="AP286">
        <v>1</v>
      </c>
      <c r="AQ286" t="s">
        <v>4080</v>
      </c>
    </row>
    <row r="287" spans="1:43">
      <c r="A287">
        <v>10286</v>
      </c>
      <c r="B287">
        <v>0</v>
      </c>
      <c r="C287" t="s">
        <v>1721</v>
      </c>
      <c r="D287" t="s">
        <v>3823</v>
      </c>
      <c r="E287">
        <v>90</v>
      </c>
      <c r="M287" t="s">
        <v>748</v>
      </c>
      <c r="AD287" t="s">
        <v>742</v>
      </c>
      <c r="AE287" t="s">
        <v>1804</v>
      </c>
      <c r="AM287">
        <v>1</v>
      </c>
      <c r="AP287">
        <v>1</v>
      </c>
      <c r="AQ287" t="s">
        <v>4081</v>
      </c>
    </row>
    <row r="288" spans="1:43">
      <c r="A288">
        <v>10287</v>
      </c>
      <c r="B288">
        <v>0</v>
      </c>
      <c r="C288" t="s">
        <v>2090</v>
      </c>
      <c r="D288" t="s">
        <v>3823</v>
      </c>
      <c r="M288" t="s">
        <v>750</v>
      </c>
      <c r="AD288" t="s">
        <v>743</v>
      </c>
      <c r="AE288" t="s">
        <v>1805</v>
      </c>
      <c r="AM288">
        <v>1</v>
      </c>
      <c r="AP288">
        <v>1</v>
      </c>
      <c r="AQ288" t="s">
        <v>4082</v>
      </c>
    </row>
    <row r="289" spans="1:43">
      <c r="A289">
        <v>10288</v>
      </c>
      <c r="B289">
        <v>0</v>
      </c>
      <c r="C289" t="s">
        <v>1722</v>
      </c>
      <c r="D289" t="s">
        <v>3823</v>
      </c>
      <c r="M289" t="s">
        <v>752</v>
      </c>
      <c r="AD289" t="s">
        <v>843</v>
      </c>
      <c r="AE289" t="s">
        <v>1804</v>
      </c>
      <c r="AM289">
        <v>1</v>
      </c>
      <c r="AP289">
        <v>1</v>
      </c>
      <c r="AQ289" t="s">
        <v>4083</v>
      </c>
    </row>
    <row r="290" spans="1:43">
      <c r="A290">
        <v>10289</v>
      </c>
      <c r="B290">
        <v>0</v>
      </c>
      <c r="C290" t="s">
        <v>1722</v>
      </c>
      <c r="D290" t="s">
        <v>3823</v>
      </c>
      <c r="M290" t="s">
        <v>753</v>
      </c>
      <c r="AD290" t="s">
        <v>844</v>
      </c>
      <c r="AE290" t="s">
        <v>1805</v>
      </c>
      <c r="AM290">
        <v>1</v>
      </c>
      <c r="AP290">
        <v>1</v>
      </c>
      <c r="AQ290" t="s">
        <v>4084</v>
      </c>
    </row>
    <row r="291" spans="1:43">
      <c r="A291">
        <v>10290</v>
      </c>
      <c r="B291">
        <v>0</v>
      </c>
      <c r="C291" t="s">
        <v>1694</v>
      </c>
      <c r="D291" t="s">
        <v>3823</v>
      </c>
      <c r="M291" t="s">
        <v>1689</v>
      </c>
      <c r="AD291" t="s">
        <v>1693</v>
      </c>
      <c r="AE291" t="s">
        <v>1806</v>
      </c>
      <c r="AM291">
        <v>1</v>
      </c>
      <c r="AP291">
        <v>1</v>
      </c>
      <c r="AQ291" t="s">
        <v>4085</v>
      </c>
    </row>
    <row r="292" spans="1:43">
      <c r="A292">
        <v>10291</v>
      </c>
      <c r="B292">
        <v>0</v>
      </c>
      <c r="C292" t="s">
        <v>1698</v>
      </c>
      <c r="D292" t="s">
        <v>3823</v>
      </c>
      <c r="M292" t="s">
        <v>1697</v>
      </c>
      <c r="AD292" t="s">
        <v>1700</v>
      </c>
      <c r="AE292" t="s">
        <v>1807</v>
      </c>
      <c r="AM292">
        <v>1</v>
      </c>
      <c r="AP292">
        <v>1</v>
      </c>
      <c r="AQ292" t="s">
        <v>4086</v>
      </c>
    </row>
    <row r="293" spans="1:43">
      <c r="A293">
        <v>10292</v>
      </c>
      <c r="B293">
        <v>0</v>
      </c>
      <c r="C293" t="s">
        <v>2096</v>
      </c>
      <c r="D293" t="s">
        <v>3823</v>
      </c>
      <c r="M293" t="s">
        <v>2087</v>
      </c>
      <c r="AD293" t="s">
        <v>2095</v>
      </c>
      <c r="AE293" t="s">
        <v>2099</v>
      </c>
      <c r="AM293">
        <v>1</v>
      </c>
      <c r="AP293">
        <v>1</v>
      </c>
      <c r="AQ293" t="s">
        <v>4087</v>
      </c>
    </row>
    <row r="294" spans="1:43">
      <c r="A294">
        <v>10293</v>
      </c>
      <c r="B294">
        <v>1</v>
      </c>
      <c r="C294" t="s">
        <v>1632</v>
      </c>
      <c r="D294" t="s">
        <v>3824</v>
      </c>
      <c r="E294">
        <v>600</v>
      </c>
      <c r="M294" t="s">
        <v>454</v>
      </c>
      <c r="AD294" t="s">
        <v>1723</v>
      </c>
      <c r="AE294" t="s">
        <v>177</v>
      </c>
      <c r="AM294">
        <v>1</v>
      </c>
      <c r="AP294">
        <v>1</v>
      </c>
      <c r="AQ294" t="s">
        <v>4088</v>
      </c>
    </row>
    <row r="295" spans="1:43">
      <c r="A295">
        <v>10294</v>
      </c>
      <c r="B295">
        <v>1</v>
      </c>
      <c r="C295" t="s">
        <v>1724</v>
      </c>
      <c r="D295" t="s">
        <v>3824</v>
      </c>
      <c r="E295">
        <v>800</v>
      </c>
      <c r="M295" t="s">
        <v>455</v>
      </c>
      <c r="AD295" t="s">
        <v>1624</v>
      </c>
      <c r="AE295" t="s">
        <v>1581</v>
      </c>
      <c r="AM295">
        <v>1</v>
      </c>
      <c r="AP295">
        <v>1</v>
      </c>
      <c r="AQ295" t="s">
        <v>4089</v>
      </c>
    </row>
    <row r="296" spans="1:43">
      <c r="A296">
        <v>10295</v>
      </c>
      <c r="B296">
        <v>1</v>
      </c>
      <c r="C296" t="s">
        <v>1623</v>
      </c>
      <c r="D296" t="s">
        <v>3824</v>
      </c>
      <c r="E296">
        <v>1200</v>
      </c>
      <c r="M296" t="s">
        <v>908</v>
      </c>
      <c r="AD296" t="s">
        <v>2100</v>
      </c>
      <c r="AE296" t="s">
        <v>1582</v>
      </c>
      <c r="AM296">
        <v>1</v>
      </c>
      <c r="AP296">
        <v>1</v>
      </c>
      <c r="AQ296" t="s">
        <v>3899</v>
      </c>
    </row>
    <row r="297" spans="1:43">
      <c r="A297">
        <v>10296</v>
      </c>
      <c r="B297">
        <v>1</v>
      </c>
      <c r="C297" t="s">
        <v>1628</v>
      </c>
      <c r="D297" t="s">
        <v>3824</v>
      </c>
      <c r="E297">
        <v>160</v>
      </c>
      <c r="M297" t="s">
        <v>909</v>
      </c>
      <c r="AD297" t="s">
        <v>1630</v>
      </c>
      <c r="AE297" t="s">
        <v>1808</v>
      </c>
      <c r="AM297">
        <v>1</v>
      </c>
      <c r="AP297">
        <v>1</v>
      </c>
      <c r="AQ297" t="s">
        <v>3899</v>
      </c>
    </row>
    <row r="298" spans="1:43">
      <c r="A298">
        <v>10297</v>
      </c>
      <c r="B298">
        <v>1</v>
      </c>
      <c r="C298" t="s">
        <v>2120</v>
      </c>
      <c r="D298" t="s">
        <v>3824</v>
      </c>
      <c r="E298">
        <v>600</v>
      </c>
      <c r="M298" t="s">
        <v>2114</v>
      </c>
      <c r="AD298" t="s">
        <v>2124</v>
      </c>
      <c r="AE298" t="s">
        <v>2136</v>
      </c>
      <c r="AM298">
        <v>1</v>
      </c>
      <c r="AP298">
        <v>1</v>
      </c>
      <c r="AQ298" t="s">
        <v>3899</v>
      </c>
    </row>
    <row r="299" spans="1:43">
      <c r="A299">
        <v>10298</v>
      </c>
      <c r="B299">
        <v>1</v>
      </c>
      <c r="C299" t="s">
        <v>2119</v>
      </c>
      <c r="D299" t="s">
        <v>3824</v>
      </c>
      <c r="E299">
        <v>800</v>
      </c>
      <c r="M299" t="s">
        <v>2115</v>
      </c>
      <c r="AD299" t="s">
        <v>2125</v>
      </c>
      <c r="AE299" t="s">
        <v>2135</v>
      </c>
      <c r="AM299">
        <v>1</v>
      </c>
      <c r="AP299">
        <v>1</v>
      </c>
      <c r="AQ299" t="s">
        <v>3899</v>
      </c>
    </row>
    <row r="300" spans="1:43">
      <c r="A300">
        <v>10299</v>
      </c>
      <c r="B300">
        <v>1</v>
      </c>
      <c r="C300" t="s">
        <v>2121</v>
      </c>
      <c r="D300" t="s">
        <v>3824</v>
      </c>
      <c r="E300">
        <v>1200</v>
      </c>
      <c r="M300" t="s">
        <v>2116</v>
      </c>
      <c r="AD300" t="s">
        <v>2126</v>
      </c>
      <c r="AE300" t="s">
        <v>2134</v>
      </c>
      <c r="AM300">
        <v>1</v>
      </c>
      <c r="AP300">
        <v>1</v>
      </c>
      <c r="AQ300" t="s">
        <v>3899</v>
      </c>
    </row>
    <row r="301" spans="1:43">
      <c r="A301">
        <v>10300</v>
      </c>
      <c r="B301">
        <v>1</v>
      </c>
      <c r="C301" t="s">
        <v>2122</v>
      </c>
      <c r="D301" t="s">
        <v>3824</v>
      </c>
      <c r="E301">
        <v>150</v>
      </c>
      <c r="M301" t="s">
        <v>2117</v>
      </c>
      <c r="AD301" t="s">
        <v>2123</v>
      </c>
      <c r="AE301" t="s">
        <v>2140</v>
      </c>
      <c r="AM301">
        <v>1</v>
      </c>
      <c r="AP301">
        <v>1</v>
      </c>
      <c r="AQ301" t="s">
        <v>3899</v>
      </c>
    </row>
    <row r="302" spans="1:43">
      <c r="A302">
        <v>10301</v>
      </c>
      <c r="B302">
        <v>1</v>
      </c>
      <c r="C302" t="s">
        <v>3490</v>
      </c>
      <c r="D302" t="s">
        <v>3825</v>
      </c>
      <c r="E302">
        <v>45</v>
      </c>
      <c r="M302" t="s">
        <v>751</v>
      </c>
      <c r="AD302" t="s">
        <v>2101</v>
      </c>
      <c r="AE302" t="s">
        <v>2085</v>
      </c>
      <c r="AM302">
        <v>1</v>
      </c>
      <c r="AP302">
        <v>1</v>
      </c>
      <c r="AQ302" t="s">
        <v>4090</v>
      </c>
    </row>
    <row r="303" spans="1:43">
      <c r="A303">
        <v>10302</v>
      </c>
      <c r="B303">
        <v>1</v>
      </c>
      <c r="C303" t="s">
        <v>62</v>
      </c>
      <c r="D303" t="s">
        <v>3826</v>
      </c>
      <c r="E303">
        <v>3</v>
      </c>
      <c r="M303" t="s">
        <v>500</v>
      </c>
      <c r="X303">
        <v>12</v>
      </c>
      <c r="AD303" t="s">
        <v>1293</v>
      </c>
      <c r="AE303" t="s">
        <v>4304</v>
      </c>
      <c r="AM303">
        <v>1</v>
      </c>
      <c r="AP303">
        <v>1</v>
      </c>
      <c r="AQ303" t="s">
        <v>4091</v>
      </c>
    </row>
    <row r="304" spans="1:43">
      <c r="A304">
        <v>10303</v>
      </c>
      <c r="B304">
        <v>1</v>
      </c>
      <c r="C304" t="s">
        <v>63</v>
      </c>
      <c r="D304" t="s">
        <v>3826</v>
      </c>
      <c r="E304">
        <v>8</v>
      </c>
      <c r="M304" t="s">
        <v>502</v>
      </c>
      <c r="X304">
        <v>7</v>
      </c>
      <c r="AD304" t="s">
        <v>1294</v>
      </c>
      <c r="AE304" t="s">
        <v>4305</v>
      </c>
      <c r="AM304">
        <v>1</v>
      </c>
      <c r="AP304">
        <v>1</v>
      </c>
      <c r="AQ304" t="s">
        <v>4092</v>
      </c>
    </row>
    <row r="305" spans="1:43">
      <c r="A305">
        <v>10304</v>
      </c>
      <c r="B305">
        <v>1</v>
      </c>
      <c r="C305" t="s">
        <v>64</v>
      </c>
      <c r="D305" t="s">
        <v>3826</v>
      </c>
      <c r="E305">
        <v>5</v>
      </c>
      <c r="M305" t="s">
        <v>503</v>
      </c>
      <c r="X305">
        <v>4</v>
      </c>
      <c r="AD305" t="s">
        <v>1295</v>
      </c>
      <c r="AE305" t="s">
        <v>4306</v>
      </c>
      <c r="AM305">
        <v>1</v>
      </c>
      <c r="AP305">
        <v>1</v>
      </c>
      <c r="AQ305" t="s">
        <v>4093</v>
      </c>
    </row>
    <row r="306" spans="1:43">
      <c r="A306">
        <v>10305</v>
      </c>
      <c r="B306">
        <v>1</v>
      </c>
      <c r="C306" t="s">
        <v>3059</v>
      </c>
      <c r="D306" t="s">
        <v>3826</v>
      </c>
      <c r="E306">
        <v>6</v>
      </c>
      <c r="M306" t="s">
        <v>504</v>
      </c>
      <c r="X306">
        <v>13</v>
      </c>
      <c r="AD306" t="s">
        <v>1296</v>
      </c>
      <c r="AE306" t="s">
        <v>4307</v>
      </c>
      <c r="AM306">
        <v>1</v>
      </c>
      <c r="AP306">
        <v>1</v>
      </c>
      <c r="AQ306" t="s">
        <v>4094</v>
      </c>
    </row>
    <row r="307" spans="1:43">
      <c r="A307">
        <v>10306</v>
      </c>
      <c r="B307">
        <v>1</v>
      </c>
      <c r="C307" t="s">
        <v>65</v>
      </c>
      <c r="D307" t="s">
        <v>3826</v>
      </c>
      <c r="E307">
        <v>4</v>
      </c>
      <c r="M307" t="s">
        <v>505</v>
      </c>
      <c r="X307">
        <v>10</v>
      </c>
      <c r="AD307" t="s">
        <v>1297</v>
      </c>
      <c r="AE307" t="s">
        <v>193</v>
      </c>
      <c r="AM307">
        <v>1</v>
      </c>
      <c r="AP307">
        <v>1</v>
      </c>
      <c r="AQ307" t="s">
        <v>4095</v>
      </c>
    </row>
    <row r="308" spans="1:43">
      <c r="A308">
        <v>10307</v>
      </c>
      <c r="B308">
        <v>1</v>
      </c>
      <c r="C308" t="s">
        <v>66</v>
      </c>
      <c r="D308" t="s">
        <v>3826</v>
      </c>
      <c r="E308">
        <v>25</v>
      </c>
      <c r="M308" t="s">
        <v>506</v>
      </c>
      <c r="X308">
        <v>13</v>
      </c>
      <c r="AD308" t="s">
        <v>1298</v>
      </c>
      <c r="AE308" t="s">
        <v>4308</v>
      </c>
      <c r="AM308">
        <v>1</v>
      </c>
      <c r="AP308">
        <v>1</v>
      </c>
      <c r="AQ308" t="s">
        <v>4096</v>
      </c>
    </row>
    <row r="309" spans="1:43">
      <c r="A309">
        <v>10308</v>
      </c>
      <c r="B309">
        <v>1</v>
      </c>
      <c r="C309" t="s">
        <v>68</v>
      </c>
      <c r="D309" t="s">
        <v>3826</v>
      </c>
      <c r="E309">
        <v>5</v>
      </c>
      <c r="M309" t="s">
        <v>507</v>
      </c>
      <c r="X309">
        <v>7</v>
      </c>
      <c r="AD309" t="s">
        <v>1299</v>
      </c>
      <c r="AE309" t="s">
        <v>4309</v>
      </c>
      <c r="AM309">
        <v>1</v>
      </c>
      <c r="AP309">
        <v>1</v>
      </c>
      <c r="AQ309" t="s">
        <v>4097</v>
      </c>
    </row>
    <row r="310" spans="1:43">
      <c r="A310">
        <v>10309</v>
      </c>
      <c r="B310">
        <v>1</v>
      </c>
      <c r="C310" t="s">
        <v>69</v>
      </c>
      <c r="D310" t="s">
        <v>3826</v>
      </c>
      <c r="E310">
        <v>5</v>
      </c>
      <c r="M310" t="s">
        <v>508</v>
      </c>
      <c r="X310">
        <v>8</v>
      </c>
      <c r="AD310" t="s">
        <v>1300</v>
      </c>
      <c r="AE310" t="s">
        <v>4310</v>
      </c>
      <c r="AM310">
        <v>1</v>
      </c>
      <c r="AP310">
        <v>1</v>
      </c>
      <c r="AQ310" t="s">
        <v>4098</v>
      </c>
    </row>
    <row r="311" spans="1:43">
      <c r="A311">
        <v>10310</v>
      </c>
      <c r="B311">
        <v>1</v>
      </c>
      <c r="C311" t="s">
        <v>70</v>
      </c>
      <c r="D311" t="s">
        <v>3826</v>
      </c>
      <c r="E311">
        <v>3</v>
      </c>
      <c r="M311" t="s">
        <v>509</v>
      </c>
      <c r="X311">
        <v>11</v>
      </c>
      <c r="AD311" t="s">
        <v>1301</v>
      </c>
      <c r="AE311" t="s">
        <v>4311</v>
      </c>
      <c r="AM311">
        <v>1</v>
      </c>
      <c r="AP311">
        <v>1</v>
      </c>
      <c r="AQ311" t="s">
        <v>4099</v>
      </c>
    </row>
    <row r="312" spans="1:43">
      <c r="A312">
        <v>10311</v>
      </c>
      <c r="B312">
        <v>1</v>
      </c>
      <c r="C312" t="s">
        <v>71</v>
      </c>
      <c r="D312" t="s">
        <v>3826</v>
      </c>
      <c r="E312">
        <v>3</v>
      </c>
      <c r="M312" t="s">
        <v>510</v>
      </c>
      <c r="X312">
        <v>10</v>
      </c>
      <c r="AD312" t="s">
        <v>1302</v>
      </c>
      <c r="AE312" t="s">
        <v>4312</v>
      </c>
      <c r="AM312">
        <v>1</v>
      </c>
      <c r="AP312">
        <v>1</v>
      </c>
      <c r="AQ312" t="s">
        <v>4100</v>
      </c>
    </row>
    <row r="313" spans="1:43">
      <c r="A313">
        <v>10312</v>
      </c>
      <c r="B313">
        <v>1</v>
      </c>
      <c r="C313" t="s">
        <v>1844</v>
      </c>
      <c r="D313" t="s">
        <v>3826</v>
      </c>
      <c r="E313">
        <v>3</v>
      </c>
      <c r="M313" t="s">
        <v>511</v>
      </c>
      <c r="X313">
        <v>9</v>
      </c>
      <c r="AD313" t="s">
        <v>2045</v>
      </c>
      <c r="AE313" t="s">
        <v>4313</v>
      </c>
      <c r="AM313">
        <v>1</v>
      </c>
      <c r="AP313">
        <v>1</v>
      </c>
      <c r="AQ313" t="s">
        <v>4101</v>
      </c>
    </row>
    <row r="314" spans="1:43">
      <c r="A314">
        <v>10313</v>
      </c>
      <c r="B314">
        <v>1</v>
      </c>
      <c r="C314" t="s">
        <v>1845</v>
      </c>
      <c r="D314" t="s">
        <v>3826</v>
      </c>
      <c r="E314">
        <v>3</v>
      </c>
      <c r="M314" t="s">
        <v>512</v>
      </c>
      <c r="X314">
        <v>7</v>
      </c>
      <c r="AD314" t="s">
        <v>2046</v>
      </c>
      <c r="AE314" t="s">
        <v>1810</v>
      </c>
      <c r="AM314">
        <v>1</v>
      </c>
      <c r="AP314">
        <v>1</v>
      </c>
      <c r="AQ314" t="s">
        <v>4102</v>
      </c>
    </row>
    <row r="315" spans="1:43">
      <c r="A315">
        <v>10314</v>
      </c>
      <c r="B315">
        <v>1</v>
      </c>
      <c r="C315" t="s">
        <v>72</v>
      </c>
      <c r="D315" t="s">
        <v>3826</v>
      </c>
      <c r="E315">
        <v>8</v>
      </c>
      <c r="M315" t="s">
        <v>513</v>
      </c>
      <c r="X315">
        <v>6</v>
      </c>
      <c r="AD315" t="s">
        <v>1303</v>
      </c>
      <c r="AE315" t="s">
        <v>4314</v>
      </c>
      <c r="AM315">
        <v>1</v>
      </c>
      <c r="AP315">
        <v>1</v>
      </c>
      <c r="AQ315" t="s">
        <v>4103</v>
      </c>
    </row>
    <row r="316" spans="1:43">
      <c r="A316">
        <v>10315</v>
      </c>
      <c r="B316">
        <v>1</v>
      </c>
      <c r="C316" t="s">
        <v>73</v>
      </c>
      <c r="D316" t="s">
        <v>3826</v>
      </c>
      <c r="E316">
        <v>2</v>
      </c>
      <c r="M316" t="s">
        <v>514</v>
      </c>
      <c r="X316">
        <v>9</v>
      </c>
      <c r="AD316" t="s">
        <v>1304</v>
      </c>
      <c r="AE316" t="s">
        <v>4315</v>
      </c>
      <c r="AM316">
        <v>1</v>
      </c>
      <c r="AP316">
        <v>1</v>
      </c>
      <c r="AQ316" t="s">
        <v>4104</v>
      </c>
    </row>
    <row r="317" spans="1:43">
      <c r="A317">
        <v>10316</v>
      </c>
      <c r="B317">
        <v>1</v>
      </c>
      <c r="C317" t="s">
        <v>2924</v>
      </c>
      <c r="D317" t="s">
        <v>3826</v>
      </c>
      <c r="E317">
        <v>3</v>
      </c>
      <c r="M317" t="s">
        <v>520</v>
      </c>
      <c r="X317">
        <v>5</v>
      </c>
      <c r="AD317" t="s">
        <v>1305</v>
      </c>
      <c r="AE317" t="s">
        <v>4316</v>
      </c>
      <c r="AM317">
        <v>1</v>
      </c>
      <c r="AP317">
        <v>1</v>
      </c>
      <c r="AQ317" t="s">
        <v>4105</v>
      </c>
    </row>
    <row r="318" spans="1:43">
      <c r="A318">
        <v>10317</v>
      </c>
      <c r="B318">
        <v>1</v>
      </c>
      <c r="C318" t="s">
        <v>77</v>
      </c>
      <c r="D318" t="s">
        <v>3826</v>
      </c>
      <c r="E318">
        <v>5</v>
      </c>
      <c r="M318" t="s">
        <v>522</v>
      </c>
      <c r="X318">
        <v>1</v>
      </c>
      <c r="AD318" t="s">
        <v>1306</v>
      </c>
      <c r="AE318" t="s">
        <v>4317</v>
      </c>
      <c r="AM318">
        <v>1</v>
      </c>
      <c r="AP318">
        <v>1</v>
      </c>
      <c r="AQ318" t="s">
        <v>4106</v>
      </c>
    </row>
    <row r="319" spans="1:43">
      <c r="A319">
        <v>10318</v>
      </c>
      <c r="B319">
        <v>1</v>
      </c>
      <c r="C319" t="s">
        <v>1846</v>
      </c>
      <c r="D319" t="s">
        <v>3826</v>
      </c>
      <c r="E319">
        <v>4</v>
      </c>
      <c r="M319" t="s">
        <v>769</v>
      </c>
      <c r="X319">
        <v>8</v>
      </c>
      <c r="AD319" t="s">
        <v>2047</v>
      </c>
      <c r="AE319" t="s">
        <v>4318</v>
      </c>
      <c r="AM319">
        <v>1</v>
      </c>
      <c r="AP319">
        <v>1</v>
      </c>
      <c r="AQ319" t="s">
        <v>4107</v>
      </c>
    </row>
    <row r="320" spans="1:43">
      <c r="A320">
        <v>10319</v>
      </c>
      <c r="B320">
        <v>1</v>
      </c>
      <c r="C320" t="s">
        <v>2866</v>
      </c>
      <c r="D320" t="s">
        <v>3826</v>
      </c>
      <c r="E320">
        <v>12</v>
      </c>
      <c r="M320" t="s">
        <v>2832</v>
      </c>
      <c r="X320">
        <v>20</v>
      </c>
      <c r="AD320" t="s">
        <v>3000</v>
      </c>
      <c r="AE320" t="s">
        <v>2957</v>
      </c>
      <c r="AM320">
        <v>1</v>
      </c>
      <c r="AP320">
        <v>1</v>
      </c>
      <c r="AQ320" t="s">
        <v>4108</v>
      </c>
    </row>
    <row r="321" spans="1:43">
      <c r="A321">
        <v>10320</v>
      </c>
      <c r="B321">
        <v>1</v>
      </c>
      <c r="C321" t="s">
        <v>2989</v>
      </c>
      <c r="D321" t="s">
        <v>3826</v>
      </c>
      <c r="E321">
        <v>5</v>
      </c>
      <c r="M321" t="s">
        <v>2869</v>
      </c>
      <c r="X321">
        <v>10</v>
      </c>
      <c r="AD321" t="s">
        <v>2996</v>
      </c>
      <c r="AE321" t="s">
        <v>4319</v>
      </c>
      <c r="AM321">
        <v>1</v>
      </c>
      <c r="AP321">
        <v>1</v>
      </c>
      <c r="AQ321" t="s">
        <v>4109</v>
      </c>
    </row>
    <row r="322" spans="1:43">
      <c r="A322">
        <v>10321</v>
      </c>
      <c r="B322">
        <v>1</v>
      </c>
      <c r="C322" t="s">
        <v>2926</v>
      </c>
      <c r="D322" t="s">
        <v>3826</v>
      </c>
      <c r="E322">
        <v>4</v>
      </c>
      <c r="M322" t="s">
        <v>2870</v>
      </c>
      <c r="X322">
        <v>10</v>
      </c>
      <c r="AD322" t="s">
        <v>2997</v>
      </c>
      <c r="AE322" t="s">
        <v>4320</v>
      </c>
      <c r="AM322">
        <v>1</v>
      </c>
      <c r="AP322">
        <v>1</v>
      </c>
      <c r="AQ322" t="s">
        <v>4110</v>
      </c>
    </row>
    <row r="323" spans="1:43">
      <c r="A323">
        <v>10322</v>
      </c>
      <c r="B323">
        <v>1</v>
      </c>
      <c r="C323" t="s">
        <v>2928</v>
      </c>
      <c r="D323" t="s">
        <v>3826</v>
      </c>
      <c r="E323">
        <v>9</v>
      </c>
      <c r="M323" t="s">
        <v>2871</v>
      </c>
      <c r="X323">
        <v>10</v>
      </c>
      <c r="AD323" t="s">
        <v>2998</v>
      </c>
      <c r="AM323">
        <v>1</v>
      </c>
      <c r="AP323">
        <v>1</v>
      </c>
      <c r="AQ323" t="s">
        <v>4111</v>
      </c>
    </row>
    <row r="324" spans="1:43">
      <c r="A324">
        <v>10323</v>
      </c>
      <c r="B324">
        <v>1</v>
      </c>
      <c r="C324" t="s">
        <v>3052</v>
      </c>
      <c r="D324" t="s">
        <v>3826</v>
      </c>
      <c r="E324">
        <v>6</v>
      </c>
      <c r="M324" t="s">
        <v>2872</v>
      </c>
      <c r="X324">
        <v>10</v>
      </c>
      <c r="AD324" t="s">
        <v>2992</v>
      </c>
      <c r="AE324" t="s">
        <v>4321</v>
      </c>
      <c r="AM324">
        <v>1</v>
      </c>
      <c r="AP324">
        <v>1</v>
      </c>
      <c r="AQ324" t="s">
        <v>4112</v>
      </c>
    </row>
    <row r="325" spans="1:43">
      <c r="A325">
        <v>10324</v>
      </c>
      <c r="B325">
        <v>1</v>
      </c>
      <c r="C325" t="s">
        <v>2929</v>
      </c>
      <c r="D325" t="s">
        <v>3826</v>
      </c>
      <c r="M325" t="s">
        <v>2873</v>
      </c>
      <c r="AD325" t="s">
        <v>2999</v>
      </c>
      <c r="AM325">
        <v>1</v>
      </c>
      <c r="AP325">
        <v>1</v>
      </c>
      <c r="AQ325" t="s">
        <v>3899</v>
      </c>
    </row>
    <row r="326" spans="1:43">
      <c r="A326">
        <v>10325</v>
      </c>
      <c r="B326">
        <v>1</v>
      </c>
      <c r="C326" t="s">
        <v>2937</v>
      </c>
      <c r="D326" t="s">
        <v>3826</v>
      </c>
      <c r="E326">
        <v>4</v>
      </c>
      <c r="M326" t="s">
        <v>2874</v>
      </c>
      <c r="X326">
        <v>20</v>
      </c>
      <c r="AD326" t="s">
        <v>2993</v>
      </c>
      <c r="AE326" t="s">
        <v>4322</v>
      </c>
      <c r="AM326">
        <v>1</v>
      </c>
      <c r="AP326">
        <v>1</v>
      </c>
      <c r="AQ326" t="s">
        <v>4113</v>
      </c>
    </row>
    <row r="327" spans="1:43">
      <c r="A327">
        <v>10326</v>
      </c>
      <c r="B327">
        <v>1</v>
      </c>
      <c r="C327" t="s">
        <v>2935</v>
      </c>
      <c r="D327" t="s">
        <v>3826</v>
      </c>
      <c r="E327">
        <v>4</v>
      </c>
      <c r="M327" t="s">
        <v>2875</v>
      </c>
      <c r="X327">
        <v>20</v>
      </c>
      <c r="AD327" t="s">
        <v>2994</v>
      </c>
      <c r="AE327" t="s">
        <v>4323</v>
      </c>
      <c r="AM327">
        <v>1</v>
      </c>
      <c r="AP327">
        <v>1</v>
      </c>
      <c r="AQ327" t="s">
        <v>4114</v>
      </c>
    </row>
    <row r="328" spans="1:43">
      <c r="A328">
        <v>10327</v>
      </c>
      <c r="B328">
        <v>1</v>
      </c>
      <c r="C328" t="s">
        <v>3047</v>
      </c>
      <c r="D328" t="s">
        <v>3826</v>
      </c>
      <c r="E328">
        <v>5</v>
      </c>
      <c r="M328" t="s">
        <v>2876</v>
      </c>
      <c r="X328">
        <v>20</v>
      </c>
      <c r="AD328" t="s">
        <v>2995</v>
      </c>
      <c r="AE328" t="s">
        <v>4324</v>
      </c>
      <c r="AM328">
        <v>1</v>
      </c>
      <c r="AP328">
        <v>1</v>
      </c>
      <c r="AQ328" t="s">
        <v>4115</v>
      </c>
    </row>
    <row r="329" spans="1:43">
      <c r="A329">
        <v>10328</v>
      </c>
      <c r="B329">
        <v>1</v>
      </c>
      <c r="C329" t="s">
        <v>4373</v>
      </c>
      <c r="D329" t="s">
        <v>3826</v>
      </c>
      <c r="M329" t="s">
        <v>3744</v>
      </c>
      <c r="AD329" t="s">
        <v>4371</v>
      </c>
      <c r="AM329">
        <v>1</v>
      </c>
      <c r="AP329">
        <v>1</v>
      </c>
      <c r="AQ329" t="s">
        <v>3899</v>
      </c>
    </row>
    <row r="330" spans="1:43">
      <c r="A330">
        <v>10329</v>
      </c>
      <c r="B330">
        <v>1</v>
      </c>
      <c r="C330" t="s">
        <v>2230</v>
      </c>
      <c r="D330" t="s">
        <v>3827</v>
      </c>
      <c r="E330">
        <v>18</v>
      </c>
      <c r="M330" t="s">
        <v>501</v>
      </c>
      <c r="X330">
        <v>7</v>
      </c>
      <c r="AD330" t="s">
        <v>2238</v>
      </c>
      <c r="AE330" t="s">
        <v>4325</v>
      </c>
      <c r="AM330">
        <v>1</v>
      </c>
      <c r="AP330">
        <v>1</v>
      </c>
      <c r="AQ330" t="s">
        <v>4116</v>
      </c>
    </row>
    <row r="331" spans="1:43">
      <c r="A331">
        <v>10330</v>
      </c>
      <c r="B331">
        <v>1</v>
      </c>
      <c r="C331" t="s">
        <v>229</v>
      </c>
      <c r="D331" t="s">
        <v>3827</v>
      </c>
      <c r="E331">
        <v>18</v>
      </c>
      <c r="M331" t="s">
        <v>524</v>
      </c>
      <c r="X331">
        <v>39</v>
      </c>
      <c r="AD331" t="s">
        <v>229</v>
      </c>
      <c r="AE331" t="s">
        <v>4326</v>
      </c>
      <c r="AM331">
        <v>1</v>
      </c>
      <c r="AP331">
        <v>1</v>
      </c>
      <c r="AQ331" t="s">
        <v>4117</v>
      </c>
    </row>
    <row r="332" spans="1:43">
      <c r="A332">
        <v>10331</v>
      </c>
      <c r="B332">
        <v>1</v>
      </c>
      <c r="C332" t="s">
        <v>230</v>
      </c>
      <c r="D332" t="s">
        <v>3827</v>
      </c>
      <c r="E332">
        <v>8</v>
      </c>
      <c r="M332" t="s">
        <v>523</v>
      </c>
      <c r="AD332" t="s">
        <v>230</v>
      </c>
      <c r="AE332" t="s">
        <v>4327</v>
      </c>
      <c r="AM332">
        <v>1</v>
      </c>
      <c r="AP332">
        <v>1</v>
      </c>
      <c r="AQ332" t="s">
        <v>4118</v>
      </c>
    </row>
    <row r="333" spans="1:43">
      <c r="A333">
        <v>10332</v>
      </c>
      <c r="B333">
        <v>1</v>
      </c>
      <c r="C333" t="s">
        <v>2235</v>
      </c>
      <c r="D333" t="s">
        <v>3827</v>
      </c>
      <c r="E333">
        <v>15</v>
      </c>
      <c r="M333" t="s">
        <v>525</v>
      </c>
      <c r="X333">
        <v>19</v>
      </c>
      <c r="AD333" t="s">
        <v>2237</v>
      </c>
      <c r="AE333" t="s">
        <v>4328</v>
      </c>
      <c r="AM333">
        <v>1</v>
      </c>
      <c r="AP333">
        <v>1</v>
      </c>
      <c r="AQ333" t="s">
        <v>4427</v>
      </c>
    </row>
    <row r="334" spans="1:43">
      <c r="A334">
        <v>10333</v>
      </c>
      <c r="B334">
        <v>1</v>
      </c>
      <c r="C334" t="s">
        <v>78</v>
      </c>
      <c r="D334" t="s">
        <v>3827</v>
      </c>
      <c r="E334">
        <v>10</v>
      </c>
      <c r="M334" t="s">
        <v>528</v>
      </c>
      <c r="X334">
        <v>90</v>
      </c>
      <c r="AD334" t="s">
        <v>1307</v>
      </c>
      <c r="AE334" t="s">
        <v>4329</v>
      </c>
      <c r="AM334">
        <v>1</v>
      </c>
      <c r="AP334">
        <v>1</v>
      </c>
      <c r="AQ334" t="s">
        <v>4119</v>
      </c>
    </row>
    <row r="335" spans="1:43">
      <c r="A335">
        <v>10334</v>
      </c>
      <c r="B335">
        <v>1</v>
      </c>
      <c r="C335" t="s">
        <v>1653</v>
      </c>
      <c r="D335" t="s">
        <v>3827</v>
      </c>
      <c r="M335" t="s">
        <v>767</v>
      </c>
      <c r="AD335" t="s">
        <v>1308</v>
      </c>
      <c r="AE335" t="s">
        <v>854</v>
      </c>
      <c r="AM335">
        <v>1</v>
      </c>
      <c r="AP335">
        <v>1</v>
      </c>
      <c r="AQ335" t="s">
        <v>3899</v>
      </c>
    </row>
    <row r="336" spans="1:43">
      <c r="A336">
        <v>10335</v>
      </c>
      <c r="B336">
        <v>1</v>
      </c>
      <c r="C336" t="s">
        <v>76</v>
      </c>
      <c r="D336" t="s">
        <v>3827</v>
      </c>
      <c r="E336">
        <v>14</v>
      </c>
      <c r="M336" t="s">
        <v>768</v>
      </c>
      <c r="AD336" t="s">
        <v>1309</v>
      </c>
      <c r="AE336" t="s">
        <v>4330</v>
      </c>
      <c r="AM336">
        <v>1</v>
      </c>
      <c r="AP336">
        <v>1</v>
      </c>
      <c r="AQ336" t="s">
        <v>3899</v>
      </c>
    </row>
    <row r="337" spans="1:43">
      <c r="A337">
        <v>10336</v>
      </c>
      <c r="B337">
        <v>1</v>
      </c>
      <c r="C337" t="s">
        <v>67</v>
      </c>
      <c r="D337" t="s">
        <v>3828</v>
      </c>
      <c r="E337">
        <v>12</v>
      </c>
      <c r="M337" t="s">
        <v>515</v>
      </c>
      <c r="X337">
        <v>11</v>
      </c>
      <c r="AD337" t="s">
        <v>1310</v>
      </c>
      <c r="AE337" t="s">
        <v>239</v>
      </c>
      <c r="AM337">
        <v>1</v>
      </c>
      <c r="AP337">
        <v>1</v>
      </c>
      <c r="AQ337" t="s">
        <v>4120</v>
      </c>
    </row>
    <row r="338" spans="1:43">
      <c r="A338">
        <v>10337</v>
      </c>
      <c r="B338">
        <v>1</v>
      </c>
      <c r="C338" t="s">
        <v>74</v>
      </c>
      <c r="D338" t="s">
        <v>3828</v>
      </c>
      <c r="E338">
        <v>2</v>
      </c>
      <c r="M338" t="s">
        <v>516</v>
      </c>
      <c r="X338">
        <v>21</v>
      </c>
      <c r="AD338" t="s">
        <v>1311</v>
      </c>
      <c r="AE338" t="s">
        <v>4331</v>
      </c>
      <c r="AM338">
        <v>1</v>
      </c>
      <c r="AP338">
        <v>1</v>
      </c>
      <c r="AQ338" t="s">
        <v>4121</v>
      </c>
    </row>
    <row r="339" spans="1:43">
      <c r="A339">
        <v>10338</v>
      </c>
      <c r="B339">
        <v>1</v>
      </c>
      <c r="C339" t="s">
        <v>75</v>
      </c>
      <c r="D339" t="s">
        <v>3828</v>
      </c>
      <c r="E339">
        <v>5</v>
      </c>
      <c r="M339" t="s">
        <v>517</v>
      </c>
      <c r="X339">
        <v>8</v>
      </c>
      <c r="AD339" t="s">
        <v>1312</v>
      </c>
      <c r="AE339" t="s">
        <v>4332</v>
      </c>
      <c r="AM339">
        <v>1</v>
      </c>
      <c r="AP339">
        <v>1</v>
      </c>
      <c r="AQ339" t="s">
        <v>4122</v>
      </c>
    </row>
    <row r="340" spans="1:43">
      <c r="A340">
        <v>10339</v>
      </c>
      <c r="B340">
        <v>1</v>
      </c>
      <c r="C340" t="s">
        <v>80</v>
      </c>
      <c r="D340" t="s">
        <v>3828</v>
      </c>
      <c r="E340">
        <v>3</v>
      </c>
      <c r="M340" t="s">
        <v>518</v>
      </c>
      <c r="X340">
        <v>25</v>
      </c>
      <c r="AD340" t="s">
        <v>1313</v>
      </c>
      <c r="AE340" t="s">
        <v>4333</v>
      </c>
      <c r="AM340">
        <v>1</v>
      </c>
      <c r="AP340">
        <v>1</v>
      </c>
      <c r="AQ340" t="s">
        <v>4123</v>
      </c>
    </row>
    <row r="341" spans="1:43">
      <c r="A341">
        <v>10340</v>
      </c>
      <c r="B341">
        <v>1</v>
      </c>
      <c r="C341" t="s">
        <v>863</v>
      </c>
      <c r="D341" t="s">
        <v>3828</v>
      </c>
      <c r="E341">
        <v>5</v>
      </c>
      <c r="M341" t="s">
        <v>519</v>
      </c>
      <c r="X341">
        <v>1</v>
      </c>
      <c r="AD341" t="s">
        <v>1706</v>
      </c>
      <c r="AE341" t="s">
        <v>4334</v>
      </c>
      <c r="AM341">
        <v>1</v>
      </c>
      <c r="AP341">
        <v>1</v>
      </c>
      <c r="AQ341" t="s">
        <v>4124</v>
      </c>
    </row>
    <row r="342" spans="1:43">
      <c r="A342">
        <v>10341</v>
      </c>
      <c r="B342">
        <v>1</v>
      </c>
      <c r="C342" t="s">
        <v>1847</v>
      </c>
      <c r="D342" t="s">
        <v>3828</v>
      </c>
      <c r="E342">
        <v>12</v>
      </c>
      <c r="M342" t="s">
        <v>862</v>
      </c>
      <c r="AD342" t="s">
        <v>2048</v>
      </c>
      <c r="AE342" t="s">
        <v>1814</v>
      </c>
      <c r="AM342">
        <v>1</v>
      </c>
      <c r="AP342">
        <v>1</v>
      </c>
      <c r="AQ342" t="s">
        <v>4125</v>
      </c>
    </row>
    <row r="343" spans="1:43">
      <c r="A343">
        <v>10342</v>
      </c>
      <c r="B343">
        <v>1</v>
      </c>
      <c r="C343" t="s">
        <v>1662</v>
      </c>
      <c r="D343" t="s">
        <v>3828</v>
      </c>
      <c r="E343">
        <v>8</v>
      </c>
      <c r="M343" t="s">
        <v>864</v>
      </c>
      <c r="AD343" t="s">
        <v>1663</v>
      </c>
      <c r="AE343" t="s">
        <v>1708</v>
      </c>
      <c r="AM343">
        <v>1</v>
      </c>
      <c r="AP343">
        <v>1</v>
      </c>
      <c r="AQ343" t="s">
        <v>3899</v>
      </c>
    </row>
    <row r="344" spans="1:43">
      <c r="A344">
        <v>10343</v>
      </c>
      <c r="B344">
        <v>1</v>
      </c>
      <c r="C344" t="s">
        <v>2944</v>
      </c>
      <c r="D344" t="s">
        <v>3828</v>
      </c>
      <c r="E344">
        <v>4</v>
      </c>
      <c r="M344" t="s">
        <v>2883</v>
      </c>
      <c r="X344">
        <v>20</v>
      </c>
      <c r="AD344" t="s">
        <v>2945</v>
      </c>
      <c r="AE344" t="s">
        <v>4335</v>
      </c>
      <c r="AM344">
        <v>1</v>
      </c>
      <c r="AP344">
        <v>1</v>
      </c>
      <c r="AQ344" t="s">
        <v>4126</v>
      </c>
    </row>
    <row r="345" spans="1:43">
      <c r="A345">
        <v>10344</v>
      </c>
      <c r="B345">
        <v>1</v>
      </c>
      <c r="C345" t="s">
        <v>2943</v>
      </c>
      <c r="D345" t="s">
        <v>3828</v>
      </c>
      <c r="E345">
        <v>3</v>
      </c>
      <c r="M345" t="s">
        <v>2884</v>
      </c>
      <c r="AD345" t="s">
        <v>2946</v>
      </c>
      <c r="AE345" t="s">
        <v>4336</v>
      </c>
      <c r="AM345">
        <v>1</v>
      </c>
      <c r="AP345">
        <v>1</v>
      </c>
      <c r="AQ345" t="s">
        <v>3899</v>
      </c>
    </row>
    <row r="346" spans="1:43">
      <c r="A346">
        <v>10345</v>
      </c>
      <c r="B346">
        <v>1</v>
      </c>
      <c r="C346" t="s">
        <v>2990</v>
      </c>
      <c r="D346" t="s">
        <v>3828</v>
      </c>
      <c r="E346">
        <v>4</v>
      </c>
      <c r="M346" t="s">
        <v>2885</v>
      </c>
      <c r="X346">
        <v>10</v>
      </c>
      <c r="AD346" t="s">
        <v>2947</v>
      </c>
      <c r="AE346" t="s">
        <v>4337</v>
      </c>
      <c r="AM346">
        <v>1</v>
      </c>
      <c r="AP346">
        <v>1</v>
      </c>
      <c r="AQ346" t="s">
        <v>3899</v>
      </c>
    </row>
    <row r="347" spans="1:43">
      <c r="A347">
        <v>10346</v>
      </c>
      <c r="B347">
        <v>1</v>
      </c>
      <c r="C347" t="s">
        <v>2991</v>
      </c>
      <c r="D347" t="s">
        <v>3828</v>
      </c>
      <c r="E347">
        <v>4</v>
      </c>
      <c r="M347" t="s">
        <v>2886</v>
      </c>
      <c r="X347">
        <v>10</v>
      </c>
      <c r="AD347" t="s">
        <v>2948</v>
      </c>
      <c r="AE347" t="s">
        <v>4338</v>
      </c>
      <c r="AM347">
        <v>1</v>
      </c>
      <c r="AP347">
        <v>1</v>
      </c>
      <c r="AQ347" t="s">
        <v>3899</v>
      </c>
    </row>
    <row r="348" spans="1:43">
      <c r="A348">
        <v>10347</v>
      </c>
      <c r="B348">
        <v>1</v>
      </c>
      <c r="C348" t="s">
        <v>2942</v>
      </c>
      <c r="D348" t="s">
        <v>3828</v>
      </c>
      <c r="E348">
        <v>9</v>
      </c>
      <c r="M348" t="s">
        <v>2887</v>
      </c>
      <c r="X348">
        <v>10</v>
      </c>
      <c r="AD348" t="s">
        <v>2949</v>
      </c>
      <c r="AE348" t="s">
        <v>4339</v>
      </c>
      <c r="AM348">
        <v>1</v>
      </c>
      <c r="AP348">
        <v>1</v>
      </c>
      <c r="AQ348" t="s">
        <v>3899</v>
      </c>
    </row>
    <row r="349" spans="1:43">
      <c r="A349">
        <v>10348</v>
      </c>
      <c r="B349">
        <v>1</v>
      </c>
      <c r="C349" t="s">
        <v>3491</v>
      </c>
      <c r="D349" t="s">
        <v>3828</v>
      </c>
      <c r="E349">
        <v>3</v>
      </c>
      <c r="M349" t="s">
        <v>2888</v>
      </c>
      <c r="X349">
        <v>10</v>
      </c>
      <c r="AD349" t="s">
        <v>2950</v>
      </c>
      <c r="AE349" t="s">
        <v>4340</v>
      </c>
      <c r="AM349">
        <v>1</v>
      </c>
      <c r="AP349">
        <v>1</v>
      </c>
      <c r="AQ349" t="s">
        <v>3899</v>
      </c>
    </row>
    <row r="350" spans="1:43">
      <c r="A350">
        <v>10349</v>
      </c>
      <c r="B350">
        <v>1</v>
      </c>
      <c r="C350" t="s">
        <v>3003</v>
      </c>
      <c r="D350" t="s">
        <v>3829</v>
      </c>
      <c r="E350">
        <v>4</v>
      </c>
      <c r="M350" t="s">
        <v>2919</v>
      </c>
      <c r="X350">
        <v>20</v>
      </c>
      <c r="AD350" t="s">
        <v>3004</v>
      </c>
      <c r="AE350" t="s">
        <v>4341</v>
      </c>
      <c r="AM350">
        <v>1</v>
      </c>
      <c r="AP350">
        <v>1</v>
      </c>
      <c r="AQ350" t="s">
        <v>4127</v>
      </c>
    </row>
    <row r="351" spans="1:43">
      <c r="A351">
        <v>10350</v>
      </c>
      <c r="B351">
        <v>1</v>
      </c>
      <c r="C351" t="s">
        <v>3009</v>
      </c>
      <c r="D351" t="s">
        <v>3829</v>
      </c>
      <c r="E351">
        <v>6</v>
      </c>
      <c r="M351" t="s">
        <v>2920</v>
      </c>
      <c r="X351">
        <v>20</v>
      </c>
      <c r="AD351" t="s">
        <v>3005</v>
      </c>
      <c r="AM351">
        <v>1</v>
      </c>
      <c r="AP351">
        <v>1</v>
      </c>
      <c r="AQ351" t="s">
        <v>4128</v>
      </c>
    </row>
    <row r="352" spans="1:43">
      <c r="A352">
        <v>10351</v>
      </c>
      <c r="B352">
        <v>1</v>
      </c>
      <c r="C352" t="s">
        <v>3008</v>
      </c>
      <c r="D352" t="s">
        <v>3829</v>
      </c>
      <c r="E352">
        <v>6</v>
      </c>
      <c r="M352" t="s">
        <v>2921</v>
      </c>
      <c r="X352">
        <v>20</v>
      </c>
      <c r="AD352" t="s">
        <v>3006</v>
      </c>
      <c r="AM352">
        <v>1</v>
      </c>
      <c r="AP352">
        <v>1</v>
      </c>
      <c r="AQ352" t="s">
        <v>4129</v>
      </c>
    </row>
    <row r="353" spans="1:43">
      <c r="A353">
        <v>10352</v>
      </c>
      <c r="B353">
        <v>1</v>
      </c>
      <c r="C353" t="s">
        <v>3114</v>
      </c>
      <c r="D353" t="s">
        <v>3828</v>
      </c>
      <c r="E353">
        <v>8</v>
      </c>
      <c r="M353" t="s">
        <v>3113</v>
      </c>
      <c r="AD353" t="s">
        <v>3260</v>
      </c>
      <c r="AM353">
        <v>1</v>
      </c>
      <c r="AP353">
        <v>1</v>
      </c>
      <c r="AQ353" t="s">
        <v>3899</v>
      </c>
    </row>
    <row r="354" spans="1:43">
      <c r="A354">
        <v>10353</v>
      </c>
      <c r="B354">
        <v>1</v>
      </c>
      <c r="C354" t="s">
        <v>903</v>
      </c>
      <c r="D354" t="s">
        <v>3827</v>
      </c>
      <c r="E354">
        <v>12</v>
      </c>
      <c r="M354" t="s">
        <v>521</v>
      </c>
      <c r="X354">
        <v>30</v>
      </c>
      <c r="AD354" t="s">
        <v>1314</v>
      </c>
      <c r="AE354" t="s">
        <v>4342</v>
      </c>
      <c r="AM354">
        <v>1</v>
      </c>
      <c r="AP354">
        <v>1</v>
      </c>
      <c r="AQ354" t="s">
        <v>4130</v>
      </c>
    </row>
    <row r="355" spans="1:43">
      <c r="A355">
        <v>10354</v>
      </c>
      <c r="B355">
        <v>1</v>
      </c>
      <c r="C355" t="s">
        <v>79</v>
      </c>
      <c r="D355" t="s">
        <v>3827</v>
      </c>
      <c r="E355">
        <v>15</v>
      </c>
      <c r="M355" t="s">
        <v>527</v>
      </c>
      <c r="X355">
        <v>2</v>
      </c>
      <c r="AD355" t="s">
        <v>2049</v>
      </c>
      <c r="AE355" t="s">
        <v>4343</v>
      </c>
      <c r="AM355">
        <v>1</v>
      </c>
      <c r="AP355">
        <v>1</v>
      </c>
      <c r="AQ355" t="s">
        <v>4428</v>
      </c>
    </row>
    <row r="356" spans="1:43">
      <c r="A356">
        <v>10355</v>
      </c>
      <c r="B356">
        <v>1</v>
      </c>
      <c r="C356" t="s">
        <v>228</v>
      </c>
      <c r="D356" t="s">
        <v>3827</v>
      </c>
      <c r="E356">
        <v>8</v>
      </c>
      <c r="M356" t="s">
        <v>529</v>
      </c>
      <c r="X356">
        <v>22</v>
      </c>
      <c r="AD356" t="s">
        <v>2240</v>
      </c>
      <c r="AE356" t="s">
        <v>4344</v>
      </c>
      <c r="AM356">
        <v>1</v>
      </c>
      <c r="AP356">
        <v>1</v>
      </c>
      <c r="AQ356" t="s">
        <v>4131</v>
      </c>
    </row>
    <row r="357" spans="1:43">
      <c r="A357">
        <v>10356</v>
      </c>
      <c r="B357">
        <v>1</v>
      </c>
      <c r="C357" t="s">
        <v>2239</v>
      </c>
      <c r="D357" t="s">
        <v>3827</v>
      </c>
      <c r="E357">
        <v>8</v>
      </c>
      <c r="M357" t="s">
        <v>732</v>
      </c>
      <c r="X357">
        <v>12</v>
      </c>
      <c r="AD357" t="s">
        <v>2241</v>
      </c>
      <c r="AE357" t="s">
        <v>771</v>
      </c>
      <c r="AM357">
        <v>1</v>
      </c>
      <c r="AP357">
        <v>1</v>
      </c>
      <c r="AQ357" t="s">
        <v>4132</v>
      </c>
    </row>
    <row r="358" spans="1:43">
      <c r="A358">
        <v>10357</v>
      </c>
      <c r="B358">
        <v>1</v>
      </c>
      <c r="C358" t="s">
        <v>1671</v>
      </c>
      <c r="D358" t="s">
        <v>3827</v>
      </c>
      <c r="M358" t="s">
        <v>770</v>
      </c>
      <c r="AD358" t="s">
        <v>1673</v>
      </c>
      <c r="AE358" t="s">
        <v>4345</v>
      </c>
      <c r="AM358">
        <v>1</v>
      </c>
      <c r="AP358">
        <v>1</v>
      </c>
      <c r="AQ358" t="s">
        <v>3899</v>
      </c>
    </row>
    <row r="359" spans="1:43">
      <c r="A359">
        <v>10358</v>
      </c>
      <c r="B359">
        <v>1</v>
      </c>
      <c r="C359" t="s">
        <v>899</v>
      </c>
      <c r="D359" t="s">
        <v>3827</v>
      </c>
      <c r="E359">
        <v>5</v>
      </c>
      <c r="M359" t="s">
        <v>898</v>
      </c>
      <c r="X359">
        <v>240</v>
      </c>
      <c r="AD359" t="s">
        <v>2242</v>
      </c>
      <c r="AE359" t="s">
        <v>4346</v>
      </c>
      <c r="AM359">
        <v>1</v>
      </c>
      <c r="AP359">
        <v>1</v>
      </c>
      <c r="AQ359" t="s">
        <v>4133</v>
      </c>
    </row>
    <row r="360" spans="1:43">
      <c r="A360">
        <v>10359</v>
      </c>
      <c r="B360">
        <v>1</v>
      </c>
      <c r="C360" t="s">
        <v>2892</v>
      </c>
      <c r="D360" t="s">
        <v>3827</v>
      </c>
      <c r="E360">
        <v>4</v>
      </c>
      <c r="M360" t="s">
        <v>2889</v>
      </c>
      <c r="X360">
        <v>7</v>
      </c>
      <c r="AD360" t="s">
        <v>2891</v>
      </c>
      <c r="AE360" t="s">
        <v>4347</v>
      </c>
      <c r="AM360">
        <v>1</v>
      </c>
      <c r="AP360">
        <v>1</v>
      </c>
      <c r="AQ360" t="s">
        <v>4134</v>
      </c>
    </row>
    <row r="361" spans="1:43">
      <c r="A361">
        <v>10360</v>
      </c>
      <c r="B361">
        <v>1</v>
      </c>
      <c r="C361" t="s">
        <v>308</v>
      </c>
      <c r="D361" t="s">
        <v>3829</v>
      </c>
      <c r="E361">
        <v>8</v>
      </c>
      <c r="M361" t="s">
        <v>773</v>
      </c>
      <c r="X361">
        <v>30</v>
      </c>
      <c r="AD361" t="s">
        <v>1540</v>
      </c>
      <c r="AE361" t="s">
        <v>4348</v>
      </c>
      <c r="AM361">
        <v>1</v>
      </c>
      <c r="AP361">
        <v>1</v>
      </c>
      <c r="AQ361" t="s">
        <v>4135</v>
      </c>
    </row>
    <row r="362" spans="1:43">
      <c r="A362">
        <v>10361</v>
      </c>
      <c r="B362">
        <v>1</v>
      </c>
      <c r="C362" t="s">
        <v>2916</v>
      </c>
      <c r="D362" t="s">
        <v>3829</v>
      </c>
      <c r="E362">
        <v>20</v>
      </c>
      <c r="M362" t="s">
        <v>2895</v>
      </c>
      <c r="AD362" t="s">
        <v>2903</v>
      </c>
      <c r="AM362">
        <v>1</v>
      </c>
      <c r="AP362">
        <v>1</v>
      </c>
      <c r="AQ362" t="s">
        <v>4136</v>
      </c>
    </row>
    <row r="363" spans="1:43">
      <c r="A363">
        <v>10362</v>
      </c>
      <c r="B363">
        <v>1</v>
      </c>
      <c r="C363" t="s">
        <v>2899</v>
      </c>
      <c r="D363" t="s">
        <v>3829</v>
      </c>
      <c r="E363">
        <v>5</v>
      </c>
      <c r="M363" t="s">
        <v>2896</v>
      </c>
      <c r="AD363" t="s">
        <v>2904</v>
      </c>
      <c r="AM363">
        <v>1</v>
      </c>
      <c r="AP363">
        <v>1</v>
      </c>
      <c r="AQ363" t="s">
        <v>4137</v>
      </c>
    </row>
    <row r="364" spans="1:43">
      <c r="A364">
        <v>10363</v>
      </c>
      <c r="B364">
        <v>1</v>
      </c>
      <c r="C364" t="s">
        <v>2900</v>
      </c>
      <c r="D364" t="s">
        <v>3829</v>
      </c>
      <c r="E364">
        <v>8</v>
      </c>
      <c r="M364" t="s">
        <v>2897</v>
      </c>
      <c r="AD364" t="s">
        <v>2905</v>
      </c>
      <c r="AM364">
        <v>1</v>
      </c>
      <c r="AP364">
        <v>1</v>
      </c>
      <c r="AQ364" t="s">
        <v>4138</v>
      </c>
    </row>
    <row r="365" spans="1:43">
      <c r="A365">
        <v>10364</v>
      </c>
      <c r="B365">
        <v>1</v>
      </c>
      <c r="C365" t="s">
        <v>2901</v>
      </c>
      <c r="D365" t="s">
        <v>3829</v>
      </c>
      <c r="E365">
        <v>6</v>
      </c>
      <c r="M365" t="s">
        <v>2898</v>
      </c>
      <c r="AD365" t="s">
        <v>2906</v>
      </c>
      <c r="AM365">
        <v>1</v>
      </c>
      <c r="AP365">
        <v>1</v>
      </c>
      <c r="AQ365" t="s">
        <v>4139</v>
      </c>
    </row>
    <row r="366" spans="1:43">
      <c r="A366">
        <v>10365</v>
      </c>
      <c r="B366">
        <v>1</v>
      </c>
      <c r="C366" t="s">
        <v>2988</v>
      </c>
      <c r="D366" t="s">
        <v>3829</v>
      </c>
      <c r="E366">
        <v>5</v>
      </c>
      <c r="M366" t="s">
        <v>2902</v>
      </c>
      <c r="AD366" t="s">
        <v>2988</v>
      </c>
      <c r="AM366">
        <v>1</v>
      </c>
      <c r="AP366">
        <v>1</v>
      </c>
      <c r="AQ366" t="s">
        <v>4140</v>
      </c>
    </row>
    <row r="367" spans="1:43">
      <c r="A367">
        <v>10366</v>
      </c>
      <c r="B367">
        <v>1</v>
      </c>
      <c r="C367" t="s">
        <v>2247</v>
      </c>
      <c r="D367" t="s">
        <v>3830</v>
      </c>
      <c r="E367">
        <v>9</v>
      </c>
      <c r="M367" t="s">
        <v>559</v>
      </c>
      <c r="X367">
        <v>7</v>
      </c>
      <c r="AD367" t="s">
        <v>2249</v>
      </c>
      <c r="AE367" t="s">
        <v>1725</v>
      </c>
      <c r="AM367">
        <v>1</v>
      </c>
      <c r="AP367">
        <v>1</v>
      </c>
      <c r="AQ367" t="s">
        <v>4141</v>
      </c>
    </row>
    <row r="368" spans="1:43">
      <c r="A368">
        <v>10367</v>
      </c>
      <c r="B368">
        <v>1</v>
      </c>
      <c r="C368" t="s">
        <v>318</v>
      </c>
      <c r="D368" t="s">
        <v>3830</v>
      </c>
      <c r="E368">
        <v>8</v>
      </c>
      <c r="M368" t="s">
        <v>567</v>
      </c>
      <c r="X368">
        <v>60</v>
      </c>
      <c r="AD368" t="s">
        <v>2251</v>
      </c>
      <c r="AE368" t="s">
        <v>317</v>
      </c>
      <c r="AM368">
        <v>1</v>
      </c>
      <c r="AP368">
        <v>1</v>
      </c>
      <c r="AQ368" t="s">
        <v>4142</v>
      </c>
    </row>
    <row r="369" spans="1:43">
      <c r="A369">
        <v>10368</v>
      </c>
      <c r="B369">
        <v>1</v>
      </c>
      <c r="C369" t="s">
        <v>2034</v>
      </c>
      <c r="D369" t="s">
        <v>3830</v>
      </c>
      <c r="E369">
        <v>12</v>
      </c>
      <c r="M369" t="s">
        <v>568</v>
      </c>
      <c r="X369">
        <v>23</v>
      </c>
      <c r="AD369" t="s">
        <v>1541</v>
      </c>
      <c r="AE369" t="s">
        <v>1818</v>
      </c>
      <c r="AM369">
        <v>1</v>
      </c>
      <c r="AP369">
        <v>1</v>
      </c>
      <c r="AQ369" t="s">
        <v>4143</v>
      </c>
    </row>
    <row r="370" spans="1:43">
      <c r="A370">
        <v>10369</v>
      </c>
      <c r="B370">
        <v>1</v>
      </c>
      <c r="C370" t="s">
        <v>331</v>
      </c>
      <c r="D370" t="s">
        <v>3830</v>
      </c>
      <c r="E370">
        <v>35</v>
      </c>
      <c r="M370" t="s">
        <v>578</v>
      </c>
      <c r="X370">
        <v>12</v>
      </c>
      <c r="AD370" t="s">
        <v>1726</v>
      </c>
      <c r="AE370" t="s">
        <v>332</v>
      </c>
      <c r="AM370">
        <v>1</v>
      </c>
      <c r="AP370">
        <v>1</v>
      </c>
      <c r="AQ370" t="s">
        <v>4144</v>
      </c>
    </row>
    <row r="371" spans="1:43">
      <c r="A371">
        <v>10370</v>
      </c>
      <c r="B371">
        <v>1</v>
      </c>
      <c r="C371" t="s">
        <v>1727</v>
      </c>
      <c r="D371" t="s">
        <v>3830</v>
      </c>
      <c r="E371">
        <v>100</v>
      </c>
      <c r="M371" t="s">
        <v>880</v>
      </c>
      <c r="AD371" t="s">
        <v>2253</v>
      </c>
      <c r="AE371" t="s">
        <v>1730</v>
      </c>
      <c r="AM371">
        <v>1</v>
      </c>
      <c r="AP371">
        <v>1</v>
      </c>
      <c r="AQ371" t="s">
        <v>4145</v>
      </c>
    </row>
    <row r="372" spans="1:43">
      <c r="A372">
        <v>10371</v>
      </c>
      <c r="B372">
        <v>1</v>
      </c>
      <c r="C372" t="s">
        <v>1731</v>
      </c>
      <c r="D372" t="s">
        <v>3831</v>
      </c>
      <c r="E372">
        <v>22</v>
      </c>
      <c r="M372" t="s">
        <v>560</v>
      </c>
      <c r="X372">
        <v>5</v>
      </c>
      <c r="AD372" t="s">
        <v>1732</v>
      </c>
      <c r="AE372" t="s">
        <v>4349</v>
      </c>
      <c r="AM372">
        <v>1</v>
      </c>
      <c r="AP372">
        <v>1</v>
      </c>
      <c r="AQ372" t="s">
        <v>4146</v>
      </c>
    </row>
    <row r="373" spans="1:43">
      <c r="A373">
        <v>10372</v>
      </c>
      <c r="B373">
        <v>1</v>
      </c>
      <c r="C373" t="s">
        <v>774</v>
      </c>
      <c r="D373" t="s">
        <v>3831</v>
      </c>
      <c r="E373">
        <v>9</v>
      </c>
      <c r="M373" t="s">
        <v>561</v>
      </c>
      <c r="X373">
        <v>1</v>
      </c>
      <c r="AD373" t="s">
        <v>1740</v>
      </c>
      <c r="AE373" t="s">
        <v>1819</v>
      </c>
      <c r="AM373">
        <v>1</v>
      </c>
      <c r="AP373">
        <v>1</v>
      </c>
      <c r="AQ373" t="s">
        <v>4147</v>
      </c>
    </row>
    <row r="374" spans="1:43">
      <c r="A374">
        <v>10373</v>
      </c>
      <c r="B374">
        <v>1</v>
      </c>
      <c r="C374" t="s">
        <v>157</v>
      </c>
      <c r="D374" t="s">
        <v>3831</v>
      </c>
      <c r="E374">
        <v>9</v>
      </c>
      <c r="M374" t="s">
        <v>562</v>
      </c>
      <c r="X374">
        <v>1</v>
      </c>
      <c r="AD374" t="s">
        <v>2050</v>
      </c>
      <c r="AE374" t="s">
        <v>1820</v>
      </c>
      <c r="AM374">
        <v>1</v>
      </c>
      <c r="AP374">
        <v>1</v>
      </c>
      <c r="AQ374" t="s">
        <v>4148</v>
      </c>
    </row>
    <row r="375" spans="1:43">
      <c r="A375">
        <v>10374</v>
      </c>
      <c r="B375">
        <v>1</v>
      </c>
      <c r="C375" t="s">
        <v>2255</v>
      </c>
      <c r="D375" t="s">
        <v>3831</v>
      </c>
      <c r="E375">
        <v>4</v>
      </c>
      <c r="M375" t="s">
        <v>570</v>
      </c>
      <c r="X375">
        <v>25</v>
      </c>
      <c r="AD375" t="s">
        <v>2256</v>
      </c>
      <c r="AE375" t="s">
        <v>341</v>
      </c>
      <c r="AM375">
        <v>1</v>
      </c>
      <c r="AP375">
        <v>1</v>
      </c>
      <c r="AQ375" t="s">
        <v>4149</v>
      </c>
    </row>
    <row r="376" spans="1:43">
      <c r="A376">
        <v>10375</v>
      </c>
      <c r="B376">
        <v>1</v>
      </c>
      <c r="C376" t="s">
        <v>879</v>
      </c>
      <c r="D376" t="s">
        <v>3832</v>
      </c>
      <c r="E376">
        <v>10</v>
      </c>
      <c r="M376" t="s">
        <v>571</v>
      </c>
      <c r="AD376" t="s">
        <v>2051</v>
      </c>
      <c r="AE376" t="s">
        <v>1821</v>
      </c>
      <c r="AM376">
        <v>1</v>
      </c>
      <c r="AP376">
        <v>1</v>
      </c>
      <c r="AQ376" t="s">
        <v>4150</v>
      </c>
    </row>
    <row r="377" spans="1:43">
      <c r="A377">
        <v>10376</v>
      </c>
      <c r="B377">
        <v>1</v>
      </c>
      <c r="C377" t="s">
        <v>2258</v>
      </c>
      <c r="D377" t="s">
        <v>3832</v>
      </c>
      <c r="E377">
        <v>22</v>
      </c>
      <c r="M377" t="s">
        <v>572</v>
      </c>
      <c r="X377">
        <v>20</v>
      </c>
      <c r="AD377" t="s">
        <v>2259</v>
      </c>
      <c r="AE377" t="s">
        <v>1822</v>
      </c>
      <c r="AM377">
        <v>1</v>
      </c>
      <c r="AP377">
        <v>1</v>
      </c>
      <c r="AQ377" t="s">
        <v>4151</v>
      </c>
    </row>
    <row r="378" spans="1:43">
      <c r="A378">
        <v>10377</v>
      </c>
      <c r="B378">
        <v>1</v>
      </c>
      <c r="C378" t="s">
        <v>2264</v>
      </c>
      <c r="D378" t="s">
        <v>3832</v>
      </c>
      <c r="E378">
        <v>18</v>
      </c>
      <c r="M378" t="s">
        <v>573</v>
      </c>
      <c r="X378">
        <v>10</v>
      </c>
      <c r="AD378" t="s">
        <v>2262</v>
      </c>
      <c r="AE378" t="s">
        <v>1823</v>
      </c>
      <c r="AM378">
        <v>1</v>
      </c>
      <c r="AP378">
        <v>1</v>
      </c>
      <c r="AQ378" t="s">
        <v>4152</v>
      </c>
    </row>
    <row r="379" spans="1:43">
      <c r="A379">
        <v>10378</v>
      </c>
      <c r="B379">
        <v>1</v>
      </c>
      <c r="C379" t="s">
        <v>2265</v>
      </c>
      <c r="D379" t="s">
        <v>3832</v>
      </c>
      <c r="E379">
        <v>14.5</v>
      </c>
      <c r="M379" t="s">
        <v>574</v>
      </c>
      <c r="X379">
        <v>10</v>
      </c>
      <c r="AD379" t="s">
        <v>2267</v>
      </c>
      <c r="AE379" t="s">
        <v>1824</v>
      </c>
      <c r="AM379">
        <v>1</v>
      </c>
      <c r="AP379">
        <v>1</v>
      </c>
      <c r="AQ379" t="s">
        <v>4153</v>
      </c>
    </row>
    <row r="380" spans="1:43">
      <c r="A380">
        <v>10379</v>
      </c>
      <c r="B380">
        <v>1</v>
      </c>
      <c r="C380" t="s">
        <v>84</v>
      </c>
      <c r="D380" t="s">
        <v>3833</v>
      </c>
      <c r="E380">
        <v>18</v>
      </c>
      <c r="M380" t="s">
        <v>563</v>
      </c>
      <c r="X380">
        <v>6</v>
      </c>
      <c r="AD380" t="s">
        <v>2052</v>
      </c>
      <c r="AE380" t="s">
        <v>1825</v>
      </c>
      <c r="AM380">
        <v>1</v>
      </c>
      <c r="AP380">
        <v>1</v>
      </c>
      <c r="AQ380" t="s">
        <v>4154</v>
      </c>
    </row>
    <row r="381" spans="1:43">
      <c r="A381">
        <v>10380</v>
      </c>
      <c r="B381">
        <v>1</v>
      </c>
      <c r="C381" t="s">
        <v>83</v>
      </c>
      <c r="D381" t="s">
        <v>3833</v>
      </c>
      <c r="E381">
        <v>45</v>
      </c>
      <c r="M381" t="s">
        <v>564</v>
      </c>
      <c r="X381">
        <v>2</v>
      </c>
      <c r="AD381" t="s">
        <v>2053</v>
      </c>
      <c r="AE381" t="s">
        <v>4350</v>
      </c>
      <c r="AM381">
        <v>1</v>
      </c>
      <c r="AP381">
        <v>1</v>
      </c>
      <c r="AQ381" t="s">
        <v>4155</v>
      </c>
    </row>
    <row r="382" spans="1:43">
      <c r="A382">
        <v>10381</v>
      </c>
      <c r="B382">
        <v>1</v>
      </c>
      <c r="C382" t="s">
        <v>82</v>
      </c>
      <c r="D382" t="s">
        <v>3833</v>
      </c>
      <c r="E382">
        <v>35</v>
      </c>
      <c r="M382" t="s">
        <v>565</v>
      </c>
      <c r="X382">
        <v>5</v>
      </c>
      <c r="AD382" t="s">
        <v>2054</v>
      </c>
      <c r="AE382" t="s">
        <v>4351</v>
      </c>
      <c r="AM382">
        <v>1</v>
      </c>
      <c r="AP382">
        <v>1</v>
      </c>
      <c r="AQ382" t="s">
        <v>4156</v>
      </c>
    </row>
    <row r="383" spans="1:43">
      <c r="A383">
        <v>10382</v>
      </c>
      <c r="B383">
        <v>1</v>
      </c>
      <c r="C383" t="s">
        <v>81</v>
      </c>
      <c r="D383" t="s">
        <v>3833</v>
      </c>
      <c r="E383">
        <v>90</v>
      </c>
      <c r="M383" t="s">
        <v>566</v>
      </c>
      <c r="X383">
        <v>1</v>
      </c>
      <c r="AD383" t="s">
        <v>2055</v>
      </c>
      <c r="AE383" t="s">
        <v>4352</v>
      </c>
      <c r="AM383">
        <v>1</v>
      </c>
      <c r="AP383">
        <v>1</v>
      </c>
      <c r="AQ383" t="s">
        <v>4157</v>
      </c>
    </row>
    <row r="384" spans="1:43">
      <c r="A384">
        <v>10383</v>
      </c>
      <c r="B384">
        <v>1</v>
      </c>
      <c r="C384" t="s">
        <v>322</v>
      </c>
      <c r="D384" t="s">
        <v>3833</v>
      </c>
      <c r="E384">
        <v>9</v>
      </c>
      <c r="M384" t="s">
        <v>569</v>
      </c>
      <c r="X384">
        <v>20</v>
      </c>
      <c r="AD384" t="s">
        <v>2056</v>
      </c>
      <c r="AE384" t="s">
        <v>1829</v>
      </c>
      <c r="AM384">
        <v>1</v>
      </c>
      <c r="AP384">
        <v>1</v>
      </c>
      <c r="AQ384" t="s">
        <v>4158</v>
      </c>
    </row>
    <row r="385" spans="1:43">
      <c r="A385">
        <v>10384</v>
      </c>
      <c r="B385">
        <v>1</v>
      </c>
      <c r="C385" t="s">
        <v>1085</v>
      </c>
      <c r="D385" t="s">
        <v>3833</v>
      </c>
      <c r="E385">
        <v>250</v>
      </c>
      <c r="M385" t="s">
        <v>579</v>
      </c>
      <c r="AD385" t="s">
        <v>1084</v>
      </c>
      <c r="AE385" t="s">
        <v>339</v>
      </c>
      <c r="AM385">
        <v>1</v>
      </c>
      <c r="AP385">
        <v>1</v>
      </c>
      <c r="AQ385" t="s">
        <v>4159</v>
      </c>
    </row>
    <row r="386" spans="1:43">
      <c r="A386">
        <v>10385</v>
      </c>
      <c r="B386">
        <v>1</v>
      </c>
      <c r="C386" t="s">
        <v>877</v>
      </c>
      <c r="D386" t="s">
        <v>3833</v>
      </c>
      <c r="E386">
        <v>195</v>
      </c>
      <c r="M386" t="s">
        <v>580</v>
      </c>
      <c r="AD386" t="s">
        <v>877</v>
      </c>
      <c r="AE386" t="s">
        <v>340</v>
      </c>
      <c r="AM386">
        <v>1</v>
      </c>
      <c r="AP386">
        <v>1</v>
      </c>
      <c r="AQ386" t="s">
        <v>4160</v>
      </c>
    </row>
    <row r="387" spans="1:43">
      <c r="A387">
        <v>10386</v>
      </c>
      <c r="B387">
        <v>1</v>
      </c>
      <c r="C387" t="s">
        <v>1848</v>
      </c>
      <c r="D387" t="s">
        <v>3833</v>
      </c>
      <c r="E387">
        <v>55</v>
      </c>
      <c r="M387" t="s">
        <v>893</v>
      </c>
      <c r="AD387" t="s">
        <v>2057</v>
      </c>
      <c r="AE387" t="s">
        <v>1830</v>
      </c>
      <c r="AM387">
        <v>1</v>
      </c>
      <c r="AP387">
        <v>1</v>
      </c>
      <c r="AQ387" t="s">
        <v>4161</v>
      </c>
    </row>
    <row r="388" spans="1:43">
      <c r="A388">
        <v>10387</v>
      </c>
      <c r="B388">
        <v>1</v>
      </c>
      <c r="C388" t="s">
        <v>3060</v>
      </c>
      <c r="D388" t="s">
        <v>3833</v>
      </c>
      <c r="M388" t="s">
        <v>1062</v>
      </c>
      <c r="AD388" t="s">
        <v>4376</v>
      </c>
      <c r="AM388">
        <v>1</v>
      </c>
      <c r="AP388">
        <v>1</v>
      </c>
      <c r="AQ388" t="s">
        <v>4162</v>
      </c>
    </row>
    <row r="389" spans="1:43">
      <c r="A389">
        <v>10388</v>
      </c>
      <c r="B389">
        <v>1</v>
      </c>
      <c r="C389" t="s">
        <v>2840</v>
      </c>
      <c r="D389" t="s">
        <v>3833</v>
      </c>
      <c r="M389" t="s">
        <v>4358</v>
      </c>
      <c r="AD389" t="s">
        <v>2840</v>
      </c>
      <c r="AE389" t="s">
        <v>3079</v>
      </c>
      <c r="AM389">
        <v>1</v>
      </c>
      <c r="AP389">
        <v>1</v>
      </c>
      <c r="AQ389" t="s">
        <v>4429</v>
      </c>
    </row>
    <row r="390" spans="1:43">
      <c r="A390">
        <v>10389</v>
      </c>
      <c r="B390">
        <v>1</v>
      </c>
      <c r="C390" t="s">
        <v>2836</v>
      </c>
      <c r="D390" t="s">
        <v>3833</v>
      </c>
      <c r="M390" t="s">
        <v>4359</v>
      </c>
      <c r="AD390" t="s">
        <v>2836</v>
      </c>
      <c r="AE390" t="s">
        <v>3075</v>
      </c>
      <c r="AM390">
        <v>1</v>
      </c>
      <c r="AP390">
        <v>1</v>
      </c>
      <c r="AQ390" t="s">
        <v>4430</v>
      </c>
    </row>
    <row r="391" spans="1:43">
      <c r="A391">
        <v>10390</v>
      </c>
      <c r="B391">
        <v>1</v>
      </c>
      <c r="C391" t="s">
        <v>2837</v>
      </c>
      <c r="D391" t="s">
        <v>3833</v>
      </c>
      <c r="M391" t="s">
        <v>4360</v>
      </c>
      <c r="AD391" t="s">
        <v>2837</v>
      </c>
      <c r="AE391" t="s">
        <v>3080</v>
      </c>
      <c r="AM391">
        <v>1</v>
      </c>
      <c r="AP391">
        <v>1</v>
      </c>
      <c r="AQ391" t="s">
        <v>4431</v>
      </c>
    </row>
    <row r="392" spans="1:43">
      <c r="A392">
        <v>10391</v>
      </c>
      <c r="B392">
        <v>1</v>
      </c>
      <c r="C392" t="s">
        <v>3063</v>
      </c>
      <c r="D392" t="s">
        <v>3833</v>
      </c>
      <c r="M392" t="s">
        <v>4361</v>
      </c>
      <c r="AD392" t="s">
        <v>3071</v>
      </c>
      <c r="AE392" t="s">
        <v>3076</v>
      </c>
      <c r="AM392">
        <v>1</v>
      </c>
      <c r="AP392">
        <v>1</v>
      </c>
      <c r="AQ392" t="s">
        <v>4432</v>
      </c>
    </row>
    <row r="393" spans="1:43">
      <c r="A393">
        <v>10392</v>
      </c>
      <c r="B393">
        <v>1</v>
      </c>
      <c r="C393" t="s">
        <v>3062</v>
      </c>
      <c r="D393" t="s">
        <v>3833</v>
      </c>
      <c r="M393" t="s">
        <v>4362</v>
      </c>
      <c r="AD393" t="s">
        <v>3070</v>
      </c>
      <c r="AE393" t="s">
        <v>3077</v>
      </c>
      <c r="AM393">
        <v>1</v>
      </c>
      <c r="AP393">
        <v>1</v>
      </c>
      <c r="AQ393" t="s">
        <v>3899</v>
      </c>
    </row>
    <row r="394" spans="1:43">
      <c r="A394">
        <v>10393</v>
      </c>
      <c r="B394">
        <v>1</v>
      </c>
      <c r="C394" t="s">
        <v>3061</v>
      </c>
      <c r="D394" t="s">
        <v>3833</v>
      </c>
      <c r="M394" t="s">
        <v>4363</v>
      </c>
      <c r="AD394" t="s">
        <v>3069</v>
      </c>
      <c r="AE394" t="s">
        <v>3078</v>
      </c>
      <c r="AM394">
        <v>1</v>
      </c>
      <c r="AP394">
        <v>1</v>
      </c>
      <c r="AQ394" t="s">
        <v>3899</v>
      </c>
    </row>
    <row r="395" spans="1:43">
      <c r="A395">
        <v>10394</v>
      </c>
      <c r="B395">
        <v>1</v>
      </c>
      <c r="C395" t="s">
        <v>2269</v>
      </c>
      <c r="D395" t="s">
        <v>3834</v>
      </c>
      <c r="E395">
        <v>5</v>
      </c>
      <c r="M395" t="s">
        <v>1063</v>
      </c>
      <c r="X395">
        <v>33</v>
      </c>
      <c r="AD395" t="s">
        <v>2269</v>
      </c>
      <c r="AE395" t="s">
        <v>2444</v>
      </c>
      <c r="AM395">
        <v>1</v>
      </c>
      <c r="AP395">
        <v>1</v>
      </c>
      <c r="AQ395" t="s">
        <v>4163</v>
      </c>
    </row>
    <row r="396" spans="1:43">
      <c r="A396">
        <v>10395</v>
      </c>
      <c r="B396">
        <v>1</v>
      </c>
      <c r="C396" t="s">
        <v>2272</v>
      </c>
      <c r="D396" t="s">
        <v>3834</v>
      </c>
      <c r="E396">
        <v>5</v>
      </c>
      <c r="M396" t="s">
        <v>1064</v>
      </c>
      <c r="X396">
        <v>34</v>
      </c>
      <c r="AD396" t="s">
        <v>2273</v>
      </c>
      <c r="AE396" t="s">
        <v>2445</v>
      </c>
      <c r="AM396">
        <v>1</v>
      </c>
      <c r="AP396">
        <v>1</v>
      </c>
      <c r="AQ396" t="s">
        <v>4164</v>
      </c>
    </row>
    <row r="397" spans="1:43">
      <c r="A397">
        <v>10396</v>
      </c>
      <c r="B397">
        <v>1</v>
      </c>
      <c r="C397" t="s">
        <v>2271</v>
      </c>
      <c r="D397" t="s">
        <v>3834</v>
      </c>
      <c r="E397">
        <v>5</v>
      </c>
      <c r="M397" t="s">
        <v>1065</v>
      </c>
      <c r="X397">
        <v>63</v>
      </c>
      <c r="AD397" t="s">
        <v>2271</v>
      </c>
      <c r="AE397" t="s">
        <v>4353</v>
      </c>
      <c r="AM397">
        <v>1</v>
      </c>
      <c r="AP397">
        <v>1</v>
      </c>
      <c r="AQ397" t="s">
        <v>4165</v>
      </c>
    </row>
    <row r="398" spans="1:43">
      <c r="A398">
        <v>10397</v>
      </c>
      <c r="B398">
        <v>1</v>
      </c>
      <c r="C398" t="s">
        <v>2814</v>
      </c>
      <c r="D398" t="s">
        <v>3834</v>
      </c>
      <c r="E398">
        <v>6</v>
      </c>
      <c r="M398" t="s">
        <v>2145</v>
      </c>
      <c r="X398">
        <v>16</v>
      </c>
      <c r="AD398" t="s">
        <v>2816</v>
      </c>
      <c r="AE398" t="s">
        <v>2446</v>
      </c>
      <c r="AM398">
        <v>1</v>
      </c>
      <c r="AP398">
        <v>1</v>
      </c>
      <c r="AQ398" t="s">
        <v>4166</v>
      </c>
    </row>
    <row r="399" spans="1:43">
      <c r="A399">
        <v>10398</v>
      </c>
      <c r="B399">
        <v>1</v>
      </c>
      <c r="C399" t="s">
        <v>2274</v>
      </c>
      <c r="D399" t="s">
        <v>3834</v>
      </c>
      <c r="E399">
        <v>6</v>
      </c>
      <c r="M399" t="s">
        <v>2146</v>
      </c>
      <c r="X399">
        <v>15</v>
      </c>
      <c r="AD399" t="s">
        <v>2275</v>
      </c>
      <c r="AE399" t="s">
        <v>2443</v>
      </c>
      <c r="AM399">
        <v>1</v>
      </c>
      <c r="AP399">
        <v>1</v>
      </c>
      <c r="AQ399" t="s">
        <v>4167</v>
      </c>
    </row>
    <row r="400" spans="1:43">
      <c r="A400">
        <v>10399</v>
      </c>
      <c r="B400">
        <v>1</v>
      </c>
      <c r="C400" t="s">
        <v>2368</v>
      </c>
      <c r="D400" t="s">
        <v>3834</v>
      </c>
      <c r="E400">
        <v>12</v>
      </c>
      <c r="M400" t="s">
        <v>2147</v>
      </c>
      <c r="X400">
        <v>20</v>
      </c>
      <c r="AD400" t="s">
        <v>2812</v>
      </c>
      <c r="AE400" t="s">
        <v>2447</v>
      </c>
      <c r="AM400">
        <v>1</v>
      </c>
      <c r="AP400">
        <v>1</v>
      </c>
      <c r="AQ400" t="s">
        <v>4168</v>
      </c>
    </row>
    <row r="401" spans="1:43">
      <c r="A401">
        <v>10400</v>
      </c>
      <c r="B401">
        <v>1</v>
      </c>
      <c r="C401" t="s">
        <v>2312</v>
      </c>
      <c r="D401" t="s">
        <v>3834</v>
      </c>
      <c r="E401">
        <v>12</v>
      </c>
      <c r="M401" t="s">
        <v>2311</v>
      </c>
      <c r="X401">
        <v>20</v>
      </c>
      <c r="AD401" t="s">
        <v>2312</v>
      </c>
      <c r="AE401" t="s">
        <v>2448</v>
      </c>
      <c r="AM401">
        <v>1</v>
      </c>
      <c r="AP401">
        <v>1</v>
      </c>
      <c r="AQ401" t="s">
        <v>4169</v>
      </c>
    </row>
    <row r="402" spans="1:43">
      <c r="A402">
        <v>10401</v>
      </c>
      <c r="B402">
        <v>1</v>
      </c>
      <c r="C402" t="s">
        <v>2452</v>
      </c>
      <c r="D402" t="s">
        <v>3834</v>
      </c>
      <c r="E402">
        <v>8</v>
      </c>
      <c r="M402" t="s">
        <v>2450</v>
      </c>
      <c r="X402">
        <v>20</v>
      </c>
      <c r="AD402" t="s">
        <v>2471</v>
      </c>
      <c r="AE402" t="s">
        <v>2468</v>
      </c>
      <c r="AM402">
        <v>1</v>
      </c>
      <c r="AP402">
        <v>1</v>
      </c>
      <c r="AQ402" t="s">
        <v>4170</v>
      </c>
    </row>
    <row r="403" spans="1:43">
      <c r="A403">
        <v>10402</v>
      </c>
      <c r="B403">
        <v>1</v>
      </c>
      <c r="C403" t="s">
        <v>2453</v>
      </c>
      <c r="D403" t="s">
        <v>3834</v>
      </c>
      <c r="E403">
        <v>8</v>
      </c>
      <c r="M403" t="s">
        <v>2451</v>
      </c>
      <c r="X403">
        <v>20</v>
      </c>
      <c r="AD403" t="s">
        <v>2473</v>
      </c>
      <c r="AE403" t="s">
        <v>2469</v>
      </c>
      <c r="AM403">
        <v>1</v>
      </c>
      <c r="AP403">
        <v>1</v>
      </c>
      <c r="AQ403" t="s">
        <v>4171</v>
      </c>
    </row>
    <row r="404" spans="1:43">
      <c r="A404">
        <v>10403</v>
      </c>
      <c r="B404">
        <v>1</v>
      </c>
      <c r="C404" t="s">
        <v>2436</v>
      </c>
      <c r="D404" t="s">
        <v>3834</v>
      </c>
      <c r="E404">
        <v>12</v>
      </c>
      <c r="M404" t="s">
        <v>581</v>
      </c>
      <c r="X404">
        <v>20</v>
      </c>
      <c r="AD404" t="s">
        <v>2437</v>
      </c>
      <c r="AE404" t="s">
        <v>2467</v>
      </c>
      <c r="AM404">
        <v>1</v>
      </c>
      <c r="AP404">
        <v>1</v>
      </c>
      <c r="AQ404" t="s">
        <v>4172</v>
      </c>
    </row>
    <row r="405" spans="1:43">
      <c r="A405">
        <v>10404</v>
      </c>
      <c r="B405">
        <v>1</v>
      </c>
      <c r="C405" t="s">
        <v>2433</v>
      </c>
      <c r="D405" t="s">
        <v>3834</v>
      </c>
      <c r="E405">
        <v>12</v>
      </c>
      <c r="M405" t="s">
        <v>2426</v>
      </c>
      <c r="X405">
        <v>20</v>
      </c>
      <c r="AD405" t="s">
        <v>2439</v>
      </c>
      <c r="AE405" t="s">
        <v>2466</v>
      </c>
      <c r="AM405">
        <v>1</v>
      </c>
      <c r="AP405">
        <v>1</v>
      </c>
      <c r="AQ405" t="s">
        <v>4173</v>
      </c>
    </row>
    <row r="406" spans="1:43">
      <c r="A406">
        <v>10405</v>
      </c>
      <c r="B406">
        <v>1</v>
      </c>
      <c r="C406" t="s">
        <v>2425</v>
      </c>
      <c r="D406" t="s">
        <v>3834</v>
      </c>
      <c r="E406">
        <v>12</v>
      </c>
      <c r="M406" t="s">
        <v>2427</v>
      </c>
      <c r="X406">
        <v>34</v>
      </c>
      <c r="AD406" t="s">
        <v>2441</v>
      </c>
      <c r="AE406" t="s">
        <v>2813</v>
      </c>
      <c r="AM406">
        <v>1</v>
      </c>
      <c r="AP406">
        <v>1</v>
      </c>
      <c r="AQ406" t="s">
        <v>4174</v>
      </c>
    </row>
    <row r="407" spans="1:43">
      <c r="A407">
        <v>10406</v>
      </c>
      <c r="B407">
        <v>1</v>
      </c>
      <c r="C407" t="s">
        <v>2432</v>
      </c>
      <c r="D407" t="s">
        <v>3834</v>
      </c>
      <c r="E407">
        <v>12</v>
      </c>
      <c r="M407" t="s">
        <v>2428</v>
      </c>
      <c r="X407">
        <v>20</v>
      </c>
      <c r="AD407" t="s">
        <v>2442</v>
      </c>
      <c r="AE407" t="s">
        <v>2465</v>
      </c>
      <c r="AM407">
        <v>1</v>
      </c>
      <c r="AP407">
        <v>1</v>
      </c>
      <c r="AQ407" t="s">
        <v>4175</v>
      </c>
    </row>
    <row r="408" spans="1:43">
      <c r="A408">
        <v>10407</v>
      </c>
      <c r="B408">
        <v>1</v>
      </c>
      <c r="C408" t="s">
        <v>2434</v>
      </c>
      <c r="D408" t="s">
        <v>3834</v>
      </c>
      <c r="E408">
        <v>12</v>
      </c>
      <c r="M408" t="s">
        <v>2429</v>
      </c>
      <c r="X408">
        <v>20</v>
      </c>
      <c r="AD408" t="s">
        <v>2449</v>
      </c>
      <c r="AE408" t="s">
        <v>2464</v>
      </c>
      <c r="AM408">
        <v>1</v>
      </c>
      <c r="AP408">
        <v>1</v>
      </c>
      <c r="AQ408" t="s">
        <v>4176</v>
      </c>
    </row>
    <row r="409" spans="1:43">
      <c r="A409">
        <v>10408</v>
      </c>
      <c r="B409">
        <v>1</v>
      </c>
      <c r="C409" t="s">
        <v>2431</v>
      </c>
      <c r="D409" t="s">
        <v>3834</v>
      </c>
      <c r="E409">
        <v>12</v>
      </c>
      <c r="M409" t="s">
        <v>2430</v>
      </c>
      <c r="X409">
        <v>20</v>
      </c>
      <c r="AD409" t="s">
        <v>2460</v>
      </c>
      <c r="AE409" t="s">
        <v>2463</v>
      </c>
      <c r="AM409">
        <v>1</v>
      </c>
      <c r="AP409">
        <v>1</v>
      </c>
      <c r="AQ409" t="s">
        <v>4177</v>
      </c>
    </row>
    <row r="410" spans="1:43">
      <c r="A410">
        <v>10409</v>
      </c>
      <c r="B410">
        <v>1</v>
      </c>
      <c r="C410" t="s">
        <v>2455</v>
      </c>
      <c r="D410" t="s">
        <v>3834</v>
      </c>
      <c r="E410">
        <v>12</v>
      </c>
      <c r="M410" t="s">
        <v>2454</v>
      </c>
      <c r="X410">
        <v>20</v>
      </c>
      <c r="AD410" t="s">
        <v>2458</v>
      </c>
      <c r="AE410" t="s">
        <v>2462</v>
      </c>
      <c r="AM410">
        <v>1</v>
      </c>
      <c r="AP410">
        <v>1</v>
      </c>
      <c r="AQ410" t="s">
        <v>4178</v>
      </c>
    </row>
    <row r="411" spans="1:43">
      <c r="A411">
        <v>10410</v>
      </c>
      <c r="B411">
        <v>1</v>
      </c>
      <c r="C411" t="s">
        <v>3117</v>
      </c>
      <c r="D411" t="s">
        <v>3834</v>
      </c>
      <c r="E411">
        <v>14</v>
      </c>
      <c r="M411" t="s">
        <v>3116</v>
      </c>
      <c r="X411">
        <v>20</v>
      </c>
      <c r="AD411" t="s">
        <v>3117</v>
      </c>
      <c r="AE411" t="s">
        <v>3121</v>
      </c>
      <c r="AM411">
        <v>1</v>
      </c>
      <c r="AP411">
        <v>1</v>
      </c>
      <c r="AQ411" t="s">
        <v>4179</v>
      </c>
    </row>
    <row r="412" spans="1:43">
      <c r="A412">
        <v>10411</v>
      </c>
      <c r="B412">
        <v>1</v>
      </c>
      <c r="C412" t="s">
        <v>1734</v>
      </c>
      <c r="D412" t="s">
        <v>3835</v>
      </c>
      <c r="E412">
        <v>220</v>
      </c>
      <c r="M412" t="s">
        <v>2424</v>
      </c>
      <c r="X412">
        <v>1</v>
      </c>
      <c r="AD412" t="s">
        <v>2058</v>
      </c>
      <c r="AE412" t="s">
        <v>4354</v>
      </c>
      <c r="AM412">
        <v>1</v>
      </c>
      <c r="AP412">
        <v>1</v>
      </c>
      <c r="AQ412" t="s">
        <v>4180</v>
      </c>
    </row>
    <row r="413" spans="1:43">
      <c r="A413">
        <v>10412</v>
      </c>
      <c r="B413">
        <v>1</v>
      </c>
      <c r="C413" t="s">
        <v>250</v>
      </c>
      <c r="D413" t="s">
        <v>3836</v>
      </c>
      <c r="E413">
        <v>8</v>
      </c>
      <c r="M413" t="s">
        <v>582</v>
      </c>
      <c r="X413">
        <v>4</v>
      </c>
      <c r="AD413" t="s">
        <v>1080</v>
      </c>
      <c r="AE413" t="s">
        <v>1082</v>
      </c>
      <c r="AM413">
        <v>1</v>
      </c>
      <c r="AP413">
        <v>1</v>
      </c>
      <c r="AQ413" t="s">
        <v>4181</v>
      </c>
    </row>
    <row r="414" spans="1:43">
      <c r="A414">
        <v>10413</v>
      </c>
      <c r="B414">
        <v>1</v>
      </c>
      <c r="C414" t="s">
        <v>346</v>
      </c>
      <c r="D414" t="s">
        <v>3836</v>
      </c>
      <c r="E414">
        <v>12</v>
      </c>
      <c r="M414" t="s">
        <v>583</v>
      </c>
      <c r="AD414" t="s">
        <v>1074</v>
      </c>
      <c r="AE414" t="s">
        <v>154</v>
      </c>
      <c r="AM414">
        <v>1</v>
      </c>
      <c r="AP414">
        <v>1</v>
      </c>
      <c r="AQ414" t="s">
        <v>4182</v>
      </c>
    </row>
    <row r="415" spans="1:43">
      <c r="A415">
        <v>10414</v>
      </c>
      <c r="B415">
        <v>1</v>
      </c>
      <c r="C415" t="s">
        <v>777</v>
      </c>
      <c r="D415" t="s">
        <v>3836</v>
      </c>
      <c r="E415">
        <v>18</v>
      </c>
      <c r="M415" t="s">
        <v>584</v>
      </c>
      <c r="AD415" t="s">
        <v>1075</v>
      </c>
      <c r="AE415" t="s">
        <v>156</v>
      </c>
      <c r="AM415">
        <v>1</v>
      </c>
      <c r="AP415">
        <v>1</v>
      </c>
      <c r="AQ415" t="s">
        <v>4183</v>
      </c>
    </row>
    <row r="416" spans="1:43">
      <c r="A416">
        <v>10415</v>
      </c>
      <c r="B416">
        <v>1</v>
      </c>
      <c r="C416" t="s">
        <v>776</v>
      </c>
      <c r="D416" t="s">
        <v>3836</v>
      </c>
      <c r="E416">
        <v>24</v>
      </c>
      <c r="M416" t="s">
        <v>585</v>
      </c>
      <c r="AD416" t="s">
        <v>1076</v>
      </c>
      <c r="AE416" t="s">
        <v>155</v>
      </c>
      <c r="AM416">
        <v>1</v>
      </c>
      <c r="AP416">
        <v>1</v>
      </c>
      <c r="AQ416" t="s">
        <v>4184</v>
      </c>
    </row>
    <row r="417" spans="1:43">
      <c r="A417">
        <v>10416</v>
      </c>
      <c r="B417">
        <v>1</v>
      </c>
      <c r="C417" t="s">
        <v>775</v>
      </c>
      <c r="D417" t="s">
        <v>3836</v>
      </c>
      <c r="E417">
        <v>30</v>
      </c>
      <c r="M417" t="s">
        <v>586</v>
      </c>
      <c r="AD417" t="s">
        <v>1077</v>
      </c>
      <c r="AE417" t="s">
        <v>1071</v>
      </c>
      <c r="AM417">
        <v>1</v>
      </c>
      <c r="AP417">
        <v>1</v>
      </c>
      <c r="AQ417" t="s">
        <v>4185</v>
      </c>
    </row>
    <row r="418" spans="1:43">
      <c r="A418">
        <v>10417</v>
      </c>
      <c r="B418">
        <v>1</v>
      </c>
      <c r="C418" t="s">
        <v>149</v>
      </c>
      <c r="D418" t="s">
        <v>3836</v>
      </c>
      <c r="E418">
        <v>60</v>
      </c>
      <c r="M418" t="s">
        <v>587</v>
      </c>
      <c r="AD418" t="s">
        <v>1277</v>
      </c>
      <c r="AE418" t="s">
        <v>4355</v>
      </c>
      <c r="AM418">
        <v>1</v>
      </c>
      <c r="AP418">
        <v>1</v>
      </c>
      <c r="AQ418" t="s">
        <v>4186</v>
      </c>
    </row>
    <row r="419" spans="1:43">
      <c r="A419">
        <v>10418</v>
      </c>
      <c r="B419">
        <v>1</v>
      </c>
      <c r="C419" t="s">
        <v>150</v>
      </c>
      <c r="D419" t="s">
        <v>3836</v>
      </c>
      <c r="E419">
        <v>40</v>
      </c>
      <c r="M419" t="s">
        <v>588</v>
      </c>
      <c r="AD419" t="s">
        <v>150</v>
      </c>
      <c r="AE419" t="s">
        <v>4356</v>
      </c>
      <c r="AM419">
        <v>1</v>
      </c>
      <c r="AP419">
        <v>1</v>
      </c>
      <c r="AQ419" t="s">
        <v>4187</v>
      </c>
    </row>
    <row r="420" spans="1:43">
      <c r="A420">
        <v>10419</v>
      </c>
      <c r="B420">
        <v>1</v>
      </c>
      <c r="C420" t="s">
        <v>1849</v>
      </c>
      <c r="D420" t="s">
        <v>3836</v>
      </c>
      <c r="E420">
        <v>30</v>
      </c>
      <c r="M420" t="s">
        <v>589</v>
      </c>
      <c r="AD420" t="s">
        <v>2059</v>
      </c>
      <c r="AE420" t="s">
        <v>151</v>
      </c>
      <c r="AM420">
        <v>1</v>
      </c>
      <c r="AP420">
        <v>1</v>
      </c>
      <c r="AQ420" t="s">
        <v>4188</v>
      </c>
    </row>
    <row r="421" spans="1:43">
      <c r="A421">
        <v>10420</v>
      </c>
      <c r="B421">
        <v>1</v>
      </c>
      <c r="C421" t="s">
        <v>1850</v>
      </c>
      <c r="D421" t="s">
        <v>3836</v>
      </c>
      <c r="E421">
        <v>22</v>
      </c>
      <c r="M421" t="s">
        <v>590</v>
      </c>
      <c r="AD421" t="s">
        <v>2060</v>
      </c>
      <c r="AE421" t="s">
        <v>152</v>
      </c>
      <c r="AM421">
        <v>1</v>
      </c>
      <c r="AP421">
        <v>1</v>
      </c>
      <c r="AQ421" t="s">
        <v>4189</v>
      </c>
    </row>
    <row r="422" spans="1:43">
      <c r="A422">
        <v>10421</v>
      </c>
      <c r="B422">
        <v>1</v>
      </c>
      <c r="C422" t="s">
        <v>1851</v>
      </c>
      <c r="D422" t="s">
        <v>3836</v>
      </c>
      <c r="E422">
        <v>18</v>
      </c>
      <c r="M422" t="s">
        <v>674</v>
      </c>
      <c r="AD422" t="s">
        <v>2061</v>
      </c>
      <c r="AE422" t="s">
        <v>153</v>
      </c>
      <c r="AM422">
        <v>1</v>
      </c>
      <c r="AP422">
        <v>1</v>
      </c>
      <c r="AQ422" t="s">
        <v>4190</v>
      </c>
    </row>
    <row r="423" spans="1:43">
      <c r="A423">
        <v>10422</v>
      </c>
      <c r="B423">
        <v>1</v>
      </c>
      <c r="C423" t="s">
        <v>3122</v>
      </c>
      <c r="D423" t="s">
        <v>3834</v>
      </c>
      <c r="E423">
        <v>45</v>
      </c>
      <c r="M423" t="s">
        <v>2747</v>
      </c>
      <c r="X423">
        <v>8</v>
      </c>
      <c r="AD423" t="s">
        <v>2749</v>
      </c>
      <c r="AE423" t="s">
        <v>2748</v>
      </c>
      <c r="AM423">
        <v>1</v>
      </c>
      <c r="AP423">
        <v>1</v>
      </c>
      <c r="AQ423" t="s">
        <v>4191</v>
      </c>
    </row>
    <row r="424" spans="1:43">
      <c r="A424">
        <v>10423</v>
      </c>
      <c r="B424">
        <v>1</v>
      </c>
      <c r="C424" t="s">
        <v>3253</v>
      </c>
      <c r="D424" t="s">
        <v>3834</v>
      </c>
      <c r="E424">
        <v>25</v>
      </c>
      <c r="M424" t="s">
        <v>3057</v>
      </c>
      <c r="X424">
        <v>8</v>
      </c>
      <c r="AD424" t="s">
        <v>3257</v>
      </c>
      <c r="AE424" t="s">
        <v>3123</v>
      </c>
      <c r="AM424">
        <v>1</v>
      </c>
      <c r="AP424">
        <v>1</v>
      </c>
      <c r="AQ424" t="s">
        <v>4192</v>
      </c>
    </row>
    <row r="425" spans="1:43">
      <c r="A425">
        <v>10424</v>
      </c>
      <c r="B425">
        <v>1</v>
      </c>
      <c r="C425" t="s">
        <v>3254</v>
      </c>
      <c r="D425" t="s">
        <v>3834</v>
      </c>
      <c r="E425">
        <v>25</v>
      </c>
      <c r="M425" t="s">
        <v>3058</v>
      </c>
      <c r="X425">
        <v>8</v>
      </c>
      <c r="AD425" t="s">
        <v>3258</v>
      </c>
      <c r="AE425" t="s">
        <v>3124</v>
      </c>
      <c r="AM425">
        <v>1</v>
      </c>
      <c r="AP425">
        <v>1</v>
      </c>
      <c r="AQ425" t="s">
        <v>4193</v>
      </c>
    </row>
    <row r="426" spans="1:43">
      <c r="A426">
        <v>10425</v>
      </c>
      <c r="B426">
        <v>1</v>
      </c>
      <c r="C426" t="s">
        <v>325</v>
      </c>
      <c r="D426" t="s">
        <v>3837</v>
      </c>
      <c r="E426">
        <v>5500</v>
      </c>
      <c r="M426" t="s">
        <v>543</v>
      </c>
      <c r="X426">
        <v>1</v>
      </c>
      <c r="AD426" t="s">
        <v>1087</v>
      </c>
      <c r="AE426" t="s">
        <v>327</v>
      </c>
      <c r="AM426">
        <v>1</v>
      </c>
      <c r="AP426">
        <v>1</v>
      </c>
      <c r="AQ426" t="s">
        <v>4194</v>
      </c>
    </row>
    <row r="427" spans="1:43">
      <c r="A427">
        <v>10426</v>
      </c>
      <c r="B427">
        <v>1</v>
      </c>
      <c r="C427" t="s">
        <v>3074</v>
      </c>
      <c r="D427" t="s">
        <v>3837</v>
      </c>
      <c r="E427">
        <v>6800</v>
      </c>
      <c r="M427" t="s">
        <v>544</v>
      </c>
      <c r="X427">
        <v>1</v>
      </c>
      <c r="AD427" t="s">
        <v>1088</v>
      </c>
      <c r="AE427" t="s">
        <v>1832</v>
      </c>
      <c r="AM427">
        <v>1</v>
      </c>
      <c r="AP427">
        <v>1</v>
      </c>
      <c r="AQ427" t="s">
        <v>4195</v>
      </c>
    </row>
    <row r="428" spans="1:43">
      <c r="A428">
        <v>10427</v>
      </c>
      <c r="B428">
        <v>1</v>
      </c>
      <c r="C428" t="s">
        <v>254</v>
      </c>
      <c r="D428" t="s">
        <v>3838</v>
      </c>
      <c r="E428">
        <v>250</v>
      </c>
      <c r="M428" t="s">
        <v>545</v>
      </c>
      <c r="X428">
        <v>1</v>
      </c>
      <c r="AD428" t="s">
        <v>1092</v>
      </c>
      <c r="AE428" t="s">
        <v>253</v>
      </c>
      <c r="AM428">
        <v>1</v>
      </c>
      <c r="AP428">
        <v>1</v>
      </c>
      <c r="AQ428" t="s">
        <v>4196</v>
      </c>
    </row>
    <row r="429" spans="1:43">
      <c r="A429">
        <v>10428</v>
      </c>
      <c r="B429">
        <v>1</v>
      </c>
      <c r="C429" t="s">
        <v>1013</v>
      </c>
      <c r="D429" t="s">
        <v>3839</v>
      </c>
      <c r="E429">
        <v>18</v>
      </c>
      <c r="M429" t="s">
        <v>653</v>
      </c>
      <c r="X429">
        <v>2</v>
      </c>
      <c r="AD429" t="s">
        <v>1151</v>
      </c>
      <c r="AE429" t="s">
        <v>2277</v>
      </c>
      <c r="AM429">
        <v>1</v>
      </c>
      <c r="AP429">
        <v>1</v>
      </c>
      <c r="AQ429" t="s">
        <v>4197</v>
      </c>
    </row>
    <row r="430" spans="1:43">
      <c r="A430">
        <v>10429</v>
      </c>
      <c r="B430">
        <v>1</v>
      </c>
      <c r="C430" t="s">
        <v>1014</v>
      </c>
      <c r="D430" t="s">
        <v>3839</v>
      </c>
      <c r="E430">
        <v>28</v>
      </c>
      <c r="M430" t="s">
        <v>654</v>
      </c>
      <c r="AD430" t="s">
        <v>1152</v>
      </c>
      <c r="AE430" t="s">
        <v>1833</v>
      </c>
      <c r="AM430">
        <v>1</v>
      </c>
      <c r="AP430">
        <v>1</v>
      </c>
      <c r="AQ430" t="s">
        <v>4433</v>
      </c>
    </row>
    <row r="431" spans="1:43">
      <c r="A431">
        <v>10430</v>
      </c>
      <c r="B431">
        <v>1</v>
      </c>
      <c r="C431" t="s">
        <v>1015</v>
      </c>
      <c r="D431" t="s">
        <v>3839</v>
      </c>
      <c r="E431">
        <v>22</v>
      </c>
      <c r="M431" t="s">
        <v>675</v>
      </c>
      <c r="AD431" t="s">
        <v>1153</v>
      </c>
      <c r="AE431" t="s">
        <v>680</v>
      </c>
      <c r="AM431">
        <v>1</v>
      </c>
      <c r="AP431">
        <v>1</v>
      </c>
      <c r="AQ431" t="s">
        <v>4198</v>
      </c>
    </row>
    <row r="432" spans="1:43">
      <c r="A432">
        <v>10431</v>
      </c>
      <c r="B432">
        <v>1</v>
      </c>
      <c r="C432" t="s">
        <v>679</v>
      </c>
      <c r="D432" t="s">
        <v>3839</v>
      </c>
      <c r="E432">
        <v>22</v>
      </c>
      <c r="M432" t="s">
        <v>676</v>
      </c>
      <c r="AD432" t="s">
        <v>1154</v>
      </c>
      <c r="AE432" t="s">
        <v>1167</v>
      </c>
      <c r="AM432">
        <v>1</v>
      </c>
      <c r="AP432">
        <v>1</v>
      </c>
      <c r="AQ432" t="s">
        <v>4199</v>
      </c>
    </row>
    <row r="433" spans="1:43">
      <c r="A433">
        <v>10432</v>
      </c>
      <c r="B433">
        <v>1</v>
      </c>
      <c r="C433" t="s">
        <v>678</v>
      </c>
      <c r="D433" t="s">
        <v>3839</v>
      </c>
      <c r="E433">
        <v>22</v>
      </c>
      <c r="M433" t="s">
        <v>677</v>
      </c>
      <c r="AD433" t="s">
        <v>1155</v>
      </c>
      <c r="AE433" t="s">
        <v>1834</v>
      </c>
      <c r="AM433">
        <v>1</v>
      </c>
      <c r="AP433">
        <v>1</v>
      </c>
      <c r="AQ433" t="s">
        <v>4200</v>
      </c>
    </row>
    <row r="434" spans="1:43">
      <c r="A434">
        <v>10433</v>
      </c>
      <c r="B434">
        <v>1</v>
      </c>
      <c r="C434" t="s">
        <v>718</v>
      </c>
      <c r="D434" t="s">
        <v>3839</v>
      </c>
      <c r="E434">
        <v>22</v>
      </c>
      <c r="M434" t="s">
        <v>717</v>
      </c>
      <c r="AD434" t="s">
        <v>1156</v>
      </c>
      <c r="AE434" t="s">
        <v>1033</v>
      </c>
      <c r="AM434">
        <v>1</v>
      </c>
      <c r="AP434">
        <v>1</v>
      </c>
      <c r="AQ434" t="s">
        <v>4201</v>
      </c>
    </row>
    <row r="435" spans="1:43">
      <c r="A435">
        <v>10434</v>
      </c>
      <c r="B435">
        <v>1</v>
      </c>
      <c r="C435" t="s">
        <v>790</v>
      </c>
      <c r="D435" t="s">
        <v>3839</v>
      </c>
      <c r="E435">
        <v>22</v>
      </c>
      <c r="M435" t="s">
        <v>788</v>
      </c>
      <c r="AD435" t="s">
        <v>1157</v>
      </c>
      <c r="AE435" t="s">
        <v>1835</v>
      </c>
      <c r="AM435">
        <v>1</v>
      </c>
      <c r="AP435">
        <v>1</v>
      </c>
      <c r="AQ435" t="s">
        <v>4202</v>
      </c>
    </row>
    <row r="436" spans="1:43">
      <c r="A436">
        <v>10435</v>
      </c>
      <c r="B436">
        <v>1</v>
      </c>
      <c r="C436" t="s">
        <v>791</v>
      </c>
      <c r="D436" t="s">
        <v>3839</v>
      </c>
      <c r="E436">
        <v>22</v>
      </c>
      <c r="M436" t="s">
        <v>789</v>
      </c>
      <c r="AD436" t="s">
        <v>1158</v>
      </c>
      <c r="AE436" t="s">
        <v>1836</v>
      </c>
      <c r="AM436">
        <v>1</v>
      </c>
      <c r="AP436">
        <v>1</v>
      </c>
      <c r="AQ436" t="s">
        <v>4203</v>
      </c>
    </row>
    <row r="437" spans="1:43">
      <c r="A437">
        <v>10436</v>
      </c>
      <c r="B437">
        <v>1</v>
      </c>
      <c r="C437" t="s">
        <v>1093</v>
      </c>
      <c r="D437" t="s">
        <v>3840</v>
      </c>
      <c r="E437">
        <v>20</v>
      </c>
      <c r="M437" t="s">
        <v>395</v>
      </c>
      <c r="AD437" t="s">
        <v>1159</v>
      </c>
      <c r="AE437" t="s">
        <v>27</v>
      </c>
      <c r="AM437">
        <v>1</v>
      </c>
      <c r="AP437">
        <v>1</v>
      </c>
      <c r="AQ437" t="s">
        <v>4204</v>
      </c>
    </row>
    <row r="438" spans="1:43">
      <c r="A438">
        <v>10437</v>
      </c>
      <c r="B438">
        <v>1</v>
      </c>
      <c r="C438" t="s">
        <v>33</v>
      </c>
      <c r="D438" t="s">
        <v>3840</v>
      </c>
      <c r="E438">
        <v>20</v>
      </c>
      <c r="M438" t="s">
        <v>396</v>
      </c>
      <c r="AD438" t="s">
        <v>1160</v>
      </c>
      <c r="AE438" t="s">
        <v>184</v>
      </c>
      <c r="AM438">
        <v>1</v>
      </c>
      <c r="AP438">
        <v>1</v>
      </c>
      <c r="AQ438" t="s">
        <v>4205</v>
      </c>
    </row>
    <row r="439" spans="1:43">
      <c r="A439">
        <v>10438</v>
      </c>
      <c r="B439">
        <v>1</v>
      </c>
      <c r="C439" t="s">
        <v>1030</v>
      </c>
      <c r="D439" t="s">
        <v>3840</v>
      </c>
      <c r="E439">
        <v>22</v>
      </c>
      <c r="M439" t="s">
        <v>397</v>
      </c>
      <c r="AD439" t="s">
        <v>1161</v>
      </c>
      <c r="AE439" t="s">
        <v>656</v>
      </c>
      <c r="AM439">
        <v>1</v>
      </c>
      <c r="AP439">
        <v>1</v>
      </c>
      <c r="AQ439" t="s">
        <v>4206</v>
      </c>
    </row>
    <row r="440" spans="1:43">
      <c r="A440">
        <v>10439</v>
      </c>
      <c r="B440">
        <v>1</v>
      </c>
      <c r="C440" t="s">
        <v>4357</v>
      </c>
      <c r="D440" t="s">
        <v>3840</v>
      </c>
      <c r="M440" t="s">
        <v>3160</v>
      </c>
      <c r="AD440" t="s">
        <v>4391</v>
      </c>
      <c r="AM440">
        <v>1</v>
      </c>
      <c r="AP440">
        <v>1</v>
      </c>
      <c r="AQ440" t="s">
        <v>4207</v>
      </c>
    </row>
    <row r="441" spans="1:43">
      <c r="A441">
        <v>10440</v>
      </c>
      <c r="B441">
        <v>1</v>
      </c>
      <c r="C441" t="s">
        <v>1029</v>
      </c>
      <c r="D441" t="s">
        <v>3841</v>
      </c>
      <c r="E441">
        <v>28</v>
      </c>
      <c r="M441" t="s">
        <v>681</v>
      </c>
      <c r="AD441" t="s">
        <v>1162</v>
      </c>
      <c r="AE441" t="s">
        <v>31</v>
      </c>
      <c r="AM441">
        <v>1</v>
      </c>
      <c r="AP441">
        <v>1</v>
      </c>
      <c r="AQ441" t="s">
        <v>4208</v>
      </c>
    </row>
    <row r="442" spans="1:43">
      <c r="A442">
        <v>10441</v>
      </c>
      <c r="B442">
        <v>1</v>
      </c>
      <c r="C442" t="s">
        <v>1028</v>
      </c>
      <c r="D442" t="s">
        <v>3841</v>
      </c>
      <c r="E442">
        <v>28</v>
      </c>
      <c r="M442" t="s">
        <v>390</v>
      </c>
      <c r="AD442" t="s">
        <v>1163</v>
      </c>
      <c r="AE442" t="s">
        <v>260</v>
      </c>
      <c r="AM442">
        <v>1</v>
      </c>
      <c r="AP442">
        <v>1</v>
      </c>
      <c r="AQ442" t="s">
        <v>4209</v>
      </c>
    </row>
    <row r="443" spans="1:43">
      <c r="A443">
        <v>10442</v>
      </c>
      <c r="B443">
        <v>1</v>
      </c>
      <c r="C443" t="s">
        <v>1027</v>
      </c>
      <c r="D443" t="s">
        <v>3841</v>
      </c>
      <c r="E443">
        <v>22</v>
      </c>
      <c r="M443" t="s">
        <v>393</v>
      </c>
      <c r="X443">
        <v>2</v>
      </c>
      <c r="AD443" t="s">
        <v>1164</v>
      </c>
      <c r="AE443" t="s">
        <v>261</v>
      </c>
      <c r="AM443">
        <v>1</v>
      </c>
      <c r="AP443">
        <v>1</v>
      </c>
      <c r="AQ443" t="s">
        <v>4210</v>
      </c>
    </row>
    <row r="444" spans="1:43">
      <c r="A444">
        <v>10443</v>
      </c>
      <c r="B444">
        <v>1</v>
      </c>
      <c r="C444" t="s">
        <v>1026</v>
      </c>
      <c r="D444" t="s">
        <v>3841</v>
      </c>
      <c r="E444">
        <v>20</v>
      </c>
      <c r="M444" t="s">
        <v>394</v>
      </c>
      <c r="AD444" t="s">
        <v>1165</v>
      </c>
      <c r="AE444" t="s">
        <v>1166</v>
      </c>
      <c r="AM444">
        <v>1</v>
      </c>
      <c r="AP444">
        <v>1</v>
      </c>
      <c r="AQ444" t="s">
        <v>4211</v>
      </c>
    </row>
    <row r="445" spans="1:43">
      <c r="A445">
        <v>10444</v>
      </c>
      <c r="B445">
        <v>1</v>
      </c>
      <c r="C445" t="s">
        <v>1025</v>
      </c>
      <c r="D445" t="s">
        <v>3841</v>
      </c>
      <c r="E445">
        <v>16</v>
      </c>
      <c r="M445" t="s">
        <v>398</v>
      </c>
      <c r="X445">
        <v>2</v>
      </c>
      <c r="AD445" t="s">
        <v>1025</v>
      </c>
      <c r="AE445" t="s">
        <v>894</v>
      </c>
      <c r="AM445">
        <v>1</v>
      </c>
      <c r="AP445">
        <v>1</v>
      </c>
      <c r="AQ445" t="s">
        <v>4212</v>
      </c>
    </row>
    <row r="446" spans="1:43">
      <c r="A446">
        <v>10445</v>
      </c>
      <c r="B446">
        <v>1</v>
      </c>
      <c r="C446" t="s">
        <v>1024</v>
      </c>
      <c r="D446" t="s">
        <v>3841</v>
      </c>
      <c r="E446">
        <v>22</v>
      </c>
      <c r="M446" t="s">
        <v>547</v>
      </c>
      <c r="AD446" t="s">
        <v>1150</v>
      </c>
      <c r="AE446" t="s">
        <v>23</v>
      </c>
      <c r="AM446">
        <v>1</v>
      </c>
      <c r="AP446">
        <v>1</v>
      </c>
      <c r="AQ446" t="s">
        <v>4213</v>
      </c>
    </row>
    <row r="447" spans="1:43">
      <c r="A447">
        <v>10446</v>
      </c>
      <c r="B447">
        <v>1</v>
      </c>
      <c r="C447" t="s">
        <v>1023</v>
      </c>
      <c r="D447" t="s">
        <v>3841</v>
      </c>
      <c r="E447">
        <v>14</v>
      </c>
      <c r="M447" t="s">
        <v>548</v>
      </c>
      <c r="X447">
        <v>3</v>
      </c>
      <c r="AD447" t="s">
        <v>1112</v>
      </c>
      <c r="AE447" t="s">
        <v>2835</v>
      </c>
      <c r="AM447">
        <v>1</v>
      </c>
      <c r="AP447">
        <v>1</v>
      </c>
      <c r="AQ447" t="s">
        <v>4214</v>
      </c>
    </row>
    <row r="448" spans="1:43">
      <c r="A448">
        <v>10447</v>
      </c>
      <c r="B448">
        <v>1</v>
      </c>
      <c r="C448" t="s">
        <v>1022</v>
      </c>
      <c r="D448" t="s">
        <v>3841</v>
      </c>
      <c r="E448">
        <v>24</v>
      </c>
      <c r="M448" t="s">
        <v>549</v>
      </c>
      <c r="AD448" t="s">
        <v>1113</v>
      </c>
      <c r="AE448" t="s">
        <v>655</v>
      </c>
      <c r="AM448">
        <v>1</v>
      </c>
      <c r="AP448">
        <v>1</v>
      </c>
      <c r="AQ448" t="s">
        <v>4215</v>
      </c>
    </row>
    <row r="449" spans="1:43">
      <c r="A449">
        <v>10448</v>
      </c>
      <c r="B449">
        <v>1</v>
      </c>
      <c r="C449" t="s">
        <v>1020</v>
      </c>
      <c r="D449" t="s">
        <v>3841</v>
      </c>
      <c r="E449">
        <v>22</v>
      </c>
      <c r="M449" t="s">
        <v>556</v>
      </c>
      <c r="AD449" t="s">
        <v>1114</v>
      </c>
      <c r="AE449" t="s">
        <v>2305</v>
      </c>
      <c r="AM449">
        <v>1</v>
      </c>
      <c r="AP449">
        <v>1</v>
      </c>
      <c r="AQ449" t="s">
        <v>4216</v>
      </c>
    </row>
    <row r="450" spans="1:43">
      <c r="A450">
        <v>10449</v>
      </c>
      <c r="B450">
        <v>1</v>
      </c>
      <c r="C450" t="s">
        <v>1021</v>
      </c>
      <c r="D450" t="s">
        <v>3841</v>
      </c>
      <c r="E450">
        <v>14</v>
      </c>
      <c r="M450" t="s">
        <v>550</v>
      </c>
      <c r="AD450" t="s">
        <v>1115</v>
      </c>
      <c r="AE450" t="s">
        <v>28</v>
      </c>
      <c r="AM450">
        <v>1</v>
      </c>
      <c r="AP450">
        <v>1</v>
      </c>
      <c r="AQ450" t="s">
        <v>4217</v>
      </c>
    </row>
    <row r="451" spans="1:43">
      <c r="A451">
        <v>10450</v>
      </c>
      <c r="B451">
        <v>1</v>
      </c>
      <c r="C451" t="s">
        <v>1019</v>
      </c>
      <c r="D451" t="s">
        <v>3841</v>
      </c>
      <c r="E451">
        <v>16</v>
      </c>
      <c r="M451" t="s">
        <v>557</v>
      </c>
      <c r="X451">
        <v>2</v>
      </c>
      <c r="AD451" t="s">
        <v>1116</v>
      </c>
      <c r="AE451" t="s">
        <v>2280</v>
      </c>
      <c r="AM451">
        <v>1</v>
      </c>
      <c r="AP451">
        <v>1</v>
      </c>
      <c r="AQ451" t="s">
        <v>4218</v>
      </c>
    </row>
    <row r="452" spans="1:43">
      <c r="A452">
        <v>10451</v>
      </c>
      <c r="B452">
        <v>1</v>
      </c>
      <c r="C452" t="s">
        <v>1018</v>
      </c>
      <c r="D452" t="s">
        <v>3841</v>
      </c>
      <c r="E452">
        <v>24</v>
      </c>
      <c r="M452" t="s">
        <v>699</v>
      </c>
      <c r="AD452" t="s">
        <v>1117</v>
      </c>
      <c r="AE452" t="s">
        <v>26</v>
      </c>
      <c r="AM452">
        <v>1</v>
      </c>
      <c r="AP452">
        <v>1</v>
      </c>
      <c r="AQ452" t="s">
        <v>4219</v>
      </c>
    </row>
    <row r="453" spans="1:43">
      <c r="A453">
        <v>10452</v>
      </c>
      <c r="B453">
        <v>1</v>
      </c>
      <c r="C453" t="s">
        <v>1017</v>
      </c>
      <c r="D453" t="s">
        <v>3841</v>
      </c>
      <c r="E453">
        <v>24</v>
      </c>
      <c r="M453" t="s">
        <v>698</v>
      </c>
      <c r="AD453" t="s">
        <v>1118</v>
      </c>
      <c r="AE453" t="s">
        <v>24</v>
      </c>
      <c r="AM453">
        <v>1</v>
      </c>
      <c r="AP453">
        <v>1</v>
      </c>
      <c r="AQ453" t="s">
        <v>4220</v>
      </c>
    </row>
    <row r="454" spans="1:43">
      <c r="A454">
        <v>10453</v>
      </c>
      <c r="B454">
        <v>1</v>
      </c>
      <c r="C454" t="s">
        <v>1016</v>
      </c>
      <c r="D454" t="s">
        <v>3841</v>
      </c>
      <c r="E454">
        <v>16</v>
      </c>
      <c r="M454" t="s">
        <v>700</v>
      </c>
      <c r="X454">
        <v>1</v>
      </c>
      <c r="AD454" t="s">
        <v>1119</v>
      </c>
      <c r="AE454" t="s">
        <v>896</v>
      </c>
      <c r="AM454">
        <v>1</v>
      </c>
      <c r="AP454">
        <v>1</v>
      </c>
      <c r="AQ454" t="s">
        <v>4221</v>
      </c>
    </row>
    <row r="455" spans="1:43">
      <c r="A455">
        <v>10454</v>
      </c>
      <c r="B455">
        <v>1</v>
      </c>
      <c r="C455" t="s">
        <v>716</v>
      </c>
      <c r="D455" t="s">
        <v>3841</v>
      </c>
      <c r="E455">
        <v>20</v>
      </c>
      <c r="M455" t="s">
        <v>715</v>
      </c>
      <c r="AD455" t="s">
        <v>1149</v>
      </c>
      <c r="AE455" t="s">
        <v>1216</v>
      </c>
      <c r="AM455">
        <v>1</v>
      </c>
      <c r="AP455">
        <v>1</v>
      </c>
      <c r="AQ455" t="s">
        <v>4222</v>
      </c>
    </row>
    <row r="456" spans="1:43">
      <c r="A456">
        <v>10455</v>
      </c>
      <c r="B456">
        <v>1</v>
      </c>
      <c r="C456" t="s">
        <v>2103</v>
      </c>
      <c r="D456" t="s">
        <v>3841</v>
      </c>
      <c r="E456">
        <v>20</v>
      </c>
      <c r="M456" t="s">
        <v>2102</v>
      </c>
      <c r="AD456" t="s">
        <v>2104</v>
      </c>
      <c r="AE456" t="s">
        <v>2107</v>
      </c>
      <c r="AM456">
        <v>1</v>
      </c>
      <c r="AP456">
        <v>1</v>
      </c>
      <c r="AQ456" t="s">
        <v>4223</v>
      </c>
    </row>
    <row r="457" spans="1:43">
      <c r="A457">
        <v>10456</v>
      </c>
      <c r="B457">
        <v>1</v>
      </c>
      <c r="C457" t="s">
        <v>682</v>
      </c>
      <c r="D457" t="s">
        <v>3842</v>
      </c>
      <c r="E457">
        <v>12</v>
      </c>
      <c r="M457" t="s">
        <v>551</v>
      </c>
      <c r="X457">
        <v>2</v>
      </c>
      <c r="AD457" t="s">
        <v>682</v>
      </c>
      <c r="AE457" t="s">
        <v>2306</v>
      </c>
      <c r="AM457">
        <v>1</v>
      </c>
      <c r="AP457">
        <v>1</v>
      </c>
      <c r="AQ457" t="s">
        <v>4224</v>
      </c>
    </row>
    <row r="458" spans="1:43">
      <c r="A458">
        <v>10457</v>
      </c>
      <c r="B458">
        <v>1</v>
      </c>
      <c r="C458" t="s">
        <v>685</v>
      </c>
      <c r="D458" t="s">
        <v>3842</v>
      </c>
      <c r="E458">
        <v>16</v>
      </c>
      <c r="M458" t="s">
        <v>683</v>
      </c>
      <c r="X458">
        <v>2</v>
      </c>
      <c r="AD458" t="s">
        <v>685</v>
      </c>
      <c r="AE458" t="s">
        <v>2307</v>
      </c>
      <c r="AM458">
        <v>1</v>
      </c>
      <c r="AP458">
        <v>1</v>
      </c>
      <c r="AQ458" t="s">
        <v>4225</v>
      </c>
    </row>
    <row r="459" spans="1:43">
      <c r="A459">
        <v>10458</v>
      </c>
      <c r="B459">
        <v>1</v>
      </c>
      <c r="C459" t="s">
        <v>1031</v>
      </c>
      <c r="D459" t="s">
        <v>3842</v>
      </c>
      <c r="E459">
        <v>32</v>
      </c>
      <c r="M459" t="s">
        <v>687</v>
      </c>
      <c r="X459">
        <v>3</v>
      </c>
      <c r="AD459" t="s">
        <v>1120</v>
      </c>
      <c r="AE459" t="s">
        <v>2301</v>
      </c>
      <c r="AM459">
        <v>1</v>
      </c>
      <c r="AP459">
        <v>1</v>
      </c>
      <c r="AQ459" t="s">
        <v>4226</v>
      </c>
    </row>
    <row r="460" spans="1:43">
      <c r="A460">
        <v>10459</v>
      </c>
      <c r="B460">
        <v>1</v>
      </c>
      <c r="C460" t="s">
        <v>3082</v>
      </c>
      <c r="D460" t="s">
        <v>3842</v>
      </c>
      <c r="E460">
        <v>22</v>
      </c>
      <c r="M460" t="s">
        <v>3081</v>
      </c>
      <c r="AD460" t="s">
        <v>3129</v>
      </c>
      <c r="AE460" t="s">
        <v>3131</v>
      </c>
      <c r="AM460">
        <v>1</v>
      </c>
      <c r="AP460">
        <v>1</v>
      </c>
      <c r="AQ460" t="s">
        <v>4227</v>
      </c>
    </row>
    <row r="461" spans="1:43">
      <c r="A461">
        <v>10460</v>
      </c>
      <c r="B461">
        <v>1</v>
      </c>
      <c r="C461" t="s">
        <v>1032</v>
      </c>
      <c r="D461" t="s">
        <v>3841</v>
      </c>
      <c r="E461">
        <v>20</v>
      </c>
      <c r="M461" t="s">
        <v>686</v>
      </c>
      <c r="X461">
        <v>4</v>
      </c>
      <c r="AD461" t="s">
        <v>1121</v>
      </c>
      <c r="AE461" t="s">
        <v>185</v>
      </c>
      <c r="AM461">
        <v>1</v>
      </c>
      <c r="AP461">
        <v>1</v>
      </c>
      <c r="AQ461" t="s">
        <v>4228</v>
      </c>
    </row>
    <row r="462" spans="1:43">
      <c r="A462">
        <v>10461</v>
      </c>
      <c r="B462">
        <v>1</v>
      </c>
      <c r="C462" t="s">
        <v>720</v>
      </c>
      <c r="D462" t="s">
        <v>3841</v>
      </c>
      <c r="E462">
        <v>22</v>
      </c>
      <c r="M462" t="s">
        <v>719</v>
      </c>
      <c r="AD462" t="s">
        <v>1122</v>
      </c>
      <c r="AE462" t="s">
        <v>1218</v>
      </c>
      <c r="AM462">
        <v>1</v>
      </c>
      <c r="AP462">
        <v>1</v>
      </c>
      <c r="AQ462" t="s">
        <v>4229</v>
      </c>
    </row>
    <row r="463" spans="1:43">
      <c r="A463">
        <v>10462</v>
      </c>
      <c r="B463">
        <v>1</v>
      </c>
      <c r="C463" t="s">
        <v>2080</v>
      </c>
      <c r="D463" t="s">
        <v>3841</v>
      </c>
      <c r="E463">
        <v>22</v>
      </c>
      <c r="M463" t="s">
        <v>2079</v>
      </c>
      <c r="AD463" t="s">
        <v>2082</v>
      </c>
      <c r="AE463" t="s">
        <v>2089</v>
      </c>
      <c r="AM463">
        <v>1</v>
      </c>
      <c r="AP463">
        <v>1</v>
      </c>
      <c r="AQ463" t="s">
        <v>4230</v>
      </c>
    </row>
    <row r="464" spans="1:43">
      <c r="A464">
        <v>10463</v>
      </c>
      <c r="B464">
        <v>1</v>
      </c>
      <c r="C464" t="s">
        <v>701</v>
      </c>
      <c r="D464" t="s">
        <v>3840</v>
      </c>
      <c r="E464">
        <v>28</v>
      </c>
      <c r="M464" t="s">
        <v>391</v>
      </c>
      <c r="AD464" t="s">
        <v>1123</v>
      </c>
      <c r="AE464" t="s">
        <v>897</v>
      </c>
      <c r="AM464">
        <v>1</v>
      </c>
      <c r="AP464">
        <v>1</v>
      </c>
      <c r="AQ464" t="s">
        <v>4231</v>
      </c>
    </row>
    <row r="465" spans="1:43">
      <c r="A465">
        <v>10464</v>
      </c>
      <c r="B465">
        <v>1</v>
      </c>
      <c r="C465" t="s">
        <v>702</v>
      </c>
      <c r="D465" t="s">
        <v>3840</v>
      </c>
      <c r="E465">
        <v>18</v>
      </c>
      <c r="M465" t="s">
        <v>694</v>
      </c>
      <c r="AD465" t="s">
        <v>1124</v>
      </c>
      <c r="AE465" t="s">
        <v>1220</v>
      </c>
      <c r="AM465">
        <v>1</v>
      </c>
      <c r="AP465">
        <v>1</v>
      </c>
      <c r="AQ465" t="s">
        <v>4232</v>
      </c>
    </row>
    <row r="466" spans="1:43">
      <c r="A466">
        <v>10465</v>
      </c>
      <c r="B466">
        <v>1</v>
      </c>
      <c r="C466" t="s">
        <v>703</v>
      </c>
      <c r="D466" t="s">
        <v>3840</v>
      </c>
      <c r="E466">
        <v>16</v>
      </c>
      <c r="M466" t="s">
        <v>695</v>
      </c>
      <c r="AD466" t="s">
        <v>1125</v>
      </c>
      <c r="AE466" t="s">
        <v>1221</v>
      </c>
      <c r="AM466">
        <v>1</v>
      </c>
      <c r="AP466">
        <v>1</v>
      </c>
      <c r="AQ466" t="s">
        <v>4233</v>
      </c>
    </row>
    <row r="467" spans="1:43">
      <c r="A467">
        <v>10466</v>
      </c>
      <c r="B467">
        <v>1</v>
      </c>
      <c r="C467" t="s">
        <v>731</v>
      </c>
      <c r="D467" t="s">
        <v>3840</v>
      </c>
      <c r="E467">
        <v>16</v>
      </c>
      <c r="M467" t="s">
        <v>730</v>
      </c>
      <c r="AD467" t="s">
        <v>1126</v>
      </c>
      <c r="AE467" t="s">
        <v>1222</v>
      </c>
      <c r="AM467">
        <v>1</v>
      </c>
      <c r="AP467">
        <v>1</v>
      </c>
      <c r="AQ467" t="s">
        <v>4234</v>
      </c>
    </row>
    <row r="468" spans="1:43">
      <c r="A468">
        <v>10467</v>
      </c>
      <c r="B468">
        <v>1</v>
      </c>
      <c r="C468" t="s">
        <v>3132</v>
      </c>
      <c r="D468" t="s">
        <v>3840</v>
      </c>
      <c r="E468">
        <v>24</v>
      </c>
      <c r="M468" t="s">
        <v>3083</v>
      </c>
      <c r="AD468" t="s">
        <v>3135</v>
      </c>
      <c r="AE468" t="s">
        <v>3462</v>
      </c>
      <c r="AM468">
        <v>1</v>
      </c>
      <c r="AP468">
        <v>1</v>
      </c>
      <c r="AQ468" t="s">
        <v>4235</v>
      </c>
    </row>
    <row r="469" spans="1:43">
      <c r="A469">
        <v>10468</v>
      </c>
      <c r="B469">
        <v>1</v>
      </c>
      <c r="C469" t="s">
        <v>3085</v>
      </c>
      <c r="D469" t="s">
        <v>3841</v>
      </c>
      <c r="E469">
        <v>18</v>
      </c>
      <c r="M469" t="s">
        <v>3084</v>
      </c>
      <c r="AD469" t="s">
        <v>3136</v>
      </c>
      <c r="AE469" t="s">
        <v>3461</v>
      </c>
      <c r="AM469">
        <v>1</v>
      </c>
      <c r="AP469">
        <v>1</v>
      </c>
      <c r="AQ469" t="s">
        <v>4236</v>
      </c>
    </row>
    <row r="470" spans="1:43">
      <c r="A470">
        <v>10469</v>
      </c>
      <c r="B470">
        <v>1</v>
      </c>
      <c r="C470" t="s">
        <v>1034</v>
      </c>
      <c r="D470" t="s">
        <v>3843</v>
      </c>
      <c r="E470">
        <v>16</v>
      </c>
      <c r="M470" t="s">
        <v>552</v>
      </c>
      <c r="AD470" t="s">
        <v>1127</v>
      </c>
      <c r="AE470" t="s">
        <v>1223</v>
      </c>
      <c r="AM470">
        <v>1</v>
      </c>
      <c r="AP470">
        <v>1</v>
      </c>
      <c r="AQ470" t="s">
        <v>4237</v>
      </c>
    </row>
    <row r="471" spans="1:43">
      <c r="A471">
        <v>10470</v>
      </c>
      <c r="B471">
        <v>1</v>
      </c>
      <c r="C471" t="s">
        <v>1852</v>
      </c>
      <c r="D471" t="s">
        <v>3843</v>
      </c>
      <c r="E471">
        <v>18</v>
      </c>
      <c r="M471" t="s">
        <v>553</v>
      </c>
      <c r="AD471" t="s">
        <v>2062</v>
      </c>
      <c r="AE471" t="s">
        <v>1837</v>
      </c>
      <c r="AM471">
        <v>1</v>
      </c>
      <c r="AP471">
        <v>1</v>
      </c>
      <c r="AQ471" t="s">
        <v>4238</v>
      </c>
    </row>
    <row r="472" spans="1:43">
      <c r="A472">
        <v>10471</v>
      </c>
      <c r="B472">
        <v>1</v>
      </c>
      <c r="C472" t="s">
        <v>1853</v>
      </c>
      <c r="D472" t="s">
        <v>3843</v>
      </c>
      <c r="E472">
        <v>16</v>
      </c>
      <c r="M472" t="s">
        <v>554</v>
      </c>
      <c r="AD472" t="s">
        <v>1737</v>
      </c>
      <c r="AE472" t="s">
        <v>1838</v>
      </c>
      <c r="AM472">
        <v>1</v>
      </c>
      <c r="AP472">
        <v>1</v>
      </c>
      <c r="AQ472" t="s">
        <v>4239</v>
      </c>
    </row>
    <row r="473" spans="1:43">
      <c r="A473">
        <v>10472</v>
      </c>
      <c r="B473">
        <v>1</v>
      </c>
      <c r="C473" t="s">
        <v>704</v>
      </c>
      <c r="D473" t="s">
        <v>3843</v>
      </c>
      <c r="E473">
        <v>24</v>
      </c>
      <c r="M473" t="s">
        <v>696</v>
      </c>
      <c r="AD473" t="s">
        <v>1128</v>
      </c>
      <c r="AE473" t="s">
        <v>1224</v>
      </c>
      <c r="AM473">
        <v>1</v>
      </c>
      <c r="AP473">
        <v>1</v>
      </c>
      <c r="AQ473" t="s">
        <v>4240</v>
      </c>
    </row>
    <row r="474" spans="1:43">
      <c r="A474">
        <v>10473</v>
      </c>
      <c r="B474">
        <v>1</v>
      </c>
      <c r="C474" t="s">
        <v>705</v>
      </c>
      <c r="D474" t="s">
        <v>3843</v>
      </c>
      <c r="E474">
        <v>22</v>
      </c>
      <c r="M474" t="s">
        <v>697</v>
      </c>
      <c r="AD474" t="s">
        <v>1129</v>
      </c>
      <c r="AE474" t="s">
        <v>1225</v>
      </c>
      <c r="AM474">
        <v>1</v>
      </c>
      <c r="AP474">
        <v>1</v>
      </c>
      <c r="AQ474" t="s">
        <v>4241</v>
      </c>
    </row>
    <row r="475" spans="1:43">
      <c r="A475">
        <v>10474</v>
      </c>
      <c r="B475">
        <v>1</v>
      </c>
      <c r="C475" t="s">
        <v>709</v>
      </c>
      <c r="D475" t="s">
        <v>3843</v>
      </c>
      <c r="E475">
        <v>26</v>
      </c>
      <c r="M475" t="s">
        <v>706</v>
      </c>
      <c r="AD475" t="s">
        <v>1130</v>
      </c>
      <c r="AE475" t="s">
        <v>1226</v>
      </c>
      <c r="AM475">
        <v>1</v>
      </c>
      <c r="AP475">
        <v>1</v>
      </c>
      <c r="AQ475" t="s">
        <v>4242</v>
      </c>
    </row>
    <row r="476" spans="1:43">
      <c r="A476">
        <v>10475</v>
      </c>
      <c r="B476">
        <v>1</v>
      </c>
      <c r="C476" t="s">
        <v>710</v>
      </c>
      <c r="D476" t="s">
        <v>3843</v>
      </c>
      <c r="E476">
        <v>24</v>
      </c>
      <c r="M476" t="s">
        <v>707</v>
      </c>
      <c r="AD476" t="s">
        <v>1131</v>
      </c>
      <c r="AE476" t="s">
        <v>1227</v>
      </c>
      <c r="AM476">
        <v>1</v>
      </c>
      <c r="AP476">
        <v>1</v>
      </c>
      <c r="AQ476" t="s">
        <v>4243</v>
      </c>
    </row>
    <row r="477" spans="1:43">
      <c r="A477">
        <v>10476</v>
      </c>
      <c r="B477">
        <v>1</v>
      </c>
      <c r="C477" t="s">
        <v>711</v>
      </c>
      <c r="D477" t="s">
        <v>3843</v>
      </c>
      <c r="E477">
        <v>20</v>
      </c>
      <c r="M477" t="s">
        <v>708</v>
      </c>
      <c r="AD477" t="s">
        <v>1132</v>
      </c>
      <c r="AE477" t="s">
        <v>1228</v>
      </c>
      <c r="AM477">
        <v>1</v>
      </c>
      <c r="AP477">
        <v>1</v>
      </c>
      <c r="AQ477" t="s">
        <v>4244</v>
      </c>
    </row>
    <row r="478" spans="1:43">
      <c r="A478">
        <v>10477</v>
      </c>
      <c r="B478">
        <v>1</v>
      </c>
      <c r="C478" t="s">
        <v>3140</v>
      </c>
      <c r="D478" t="s">
        <v>3843</v>
      </c>
      <c r="E478">
        <v>22</v>
      </c>
      <c r="M478" t="s">
        <v>3086</v>
      </c>
      <c r="AD478" t="s">
        <v>3141</v>
      </c>
      <c r="AE478" t="s">
        <v>3458</v>
      </c>
      <c r="AM478">
        <v>1</v>
      </c>
      <c r="AP478">
        <v>1</v>
      </c>
      <c r="AQ478" t="s">
        <v>4245</v>
      </c>
    </row>
    <row r="479" spans="1:43">
      <c r="A479">
        <v>10478</v>
      </c>
      <c r="B479">
        <v>1</v>
      </c>
      <c r="C479" t="s">
        <v>3139</v>
      </c>
      <c r="D479" t="s">
        <v>3844</v>
      </c>
      <c r="E479">
        <v>28</v>
      </c>
      <c r="M479" t="s">
        <v>4364</v>
      </c>
      <c r="AD479" t="s">
        <v>3144</v>
      </c>
      <c r="AE479" t="s">
        <v>3496</v>
      </c>
      <c r="AM479">
        <v>1</v>
      </c>
      <c r="AP479">
        <v>1</v>
      </c>
      <c r="AQ479" t="s">
        <v>4434</v>
      </c>
    </row>
    <row r="480" spans="1:43">
      <c r="A480">
        <v>10479</v>
      </c>
      <c r="B480">
        <v>1</v>
      </c>
      <c r="C480" t="s">
        <v>3492</v>
      </c>
      <c r="D480" t="s">
        <v>3844</v>
      </c>
      <c r="E480">
        <v>32</v>
      </c>
      <c r="M480" t="s">
        <v>4365</v>
      </c>
      <c r="AD480" t="s">
        <v>3494</v>
      </c>
      <c r="AE480" t="s">
        <v>3497</v>
      </c>
      <c r="AM480">
        <v>1</v>
      </c>
      <c r="AP480">
        <v>1</v>
      </c>
      <c r="AQ480" t="s">
        <v>4435</v>
      </c>
    </row>
    <row r="481" spans="1:43">
      <c r="A481">
        <v>10480</v>
      </c>
      <c r="B481">
        <v>1</v>
      </c>
      <c r="C481" t="s">
        <v>1854</v>
      </c>
      <c r="D481" t="s">
        <v>3845</v>
      </c>
      <c r="E481">
        <v>16</v>
      </c>
      <c r="M481" t="s">
        <v>688</v>
      </c>
      <c r="AD481" t="s">
        <v>2063</v>
      </c>
      <c r="AE481" t="s">
        <v>25</v>
      </c>
      <c r="AM481">
        <v>1</v>
      </c>
      <c r="AP481">
        <v>1</v>
      </c>
      <c r="AQ481" t="s">
        <v>4246</v>
      </c>
    </row>
    <row r="482" spans="1:43">
      <c r="A482">
        <v>10481</v>
      </c>
      <c r="B482">
        <v>1</v>
      </c>
      <c r="C482" t="s">
        <v>713</v>
      </c>
      <c r="D482" t="s">
        <v>3845</v>
      </c>
      <c r="E482">
        <v>26</v>
      </c>
      <c r="M482" t="s">
        <v>712</v>
      </c>
      <c r="AD482" t="s">
        <v>1133</v>
      </c>
      <c r="AE482" t="s">
        <v>1229</v>
      </c>
      <c r="AM482">
        <v>1</v>
      </c>
      <c r="AP482">
        <v>1</v>
      </c>
      <c r="AQ482" t="s">
        <v>4247</v>
      </c>
    </row>
    <row r="483" spans="1:43">
      <c r="A483">
        <v>10482</v>
      </c>
      <c r="B483">
        <v>1</v>
      </c>
      <c r="C483" t="s">
        <v>2844</v>
      </c>
      <c r="D483" t="s">
        <v>3845</v>
      </c>
      <c r="E483">
        <v>45</v>
      </c>
      <c r="M483" t="s">
        <v>3754</v>
      </c>
      <c r="AD483" t="s">
        <v>3148</v>
      </c>
      <c r="AE483" t="s">
        <v>2845</v>
      </c>
      <c r="AM483">
        <v>1</v>
      </c>
      <c r="AP483">
        <v>1</v>
      </c>
      <c r="AQ483" t="s">
        <v>4248</v>
      </c>
    </row>
    <row r="484" spans="1:43">
      <c r="A484">
        <v>10483</v>
      </c>
      <c r="B484">
        <v>1</v>
      </c>
      <c r="C484" t="s">
        <v>3146</v>
      </c>
      <c r="D484" t="s">
        <v>3845</v>
      </c>
      <c r="E484">
        <v>36</v>
      </c>
      <c r="M484" t="s">
        <v>4366</v>
      </c>
      <c r="AD484" t="s">
        <v>3151</v>
      </c>
      <c r="AE484" t="s">
        <v>3153</v>
      </c>
      <c r="AM484">
        <v>1</v>
      </c>
      <c r="AP484">
        <v>1</v>
      </c>
      <c r="AQ484" t="s">
        <v>4436</v>
      </c>
    </row>
    <row r="485" spans="1:43">
      <c r="A485">
        <v>10484</v>
      </c>
      <c r="B485">
        <v>1</v>
      </c>
      <c r="C485" t="s">
        <v>1010</v>
      </c>
      <c r="D485" t="s">
        <v>3841</v>
      </c>
      <c r="E485">
        <v>20</v>
      </c>
      <c r="M485" t="s">
        <v>555</v>
      </c>
      <c r="X485">
        <v>1</v>
      </c>
      <c r="AD485" t="s">
        <v>1134</v>
      </c>
      <c r="AE485" t="s">
        <v>32</v>
      </c>
      <c r="AM485">
        <v>1</v>
      </c>
      <c r="AP485">
        <v>1</v>
      </c>
      <c r="AQ485" t="s">
        <v>4249</v>
      </c>
    </row>
    <row r="486" spans="1:43">
      <c r="A486">
        <v>10485</v>
      </c>
      <c r="B486">
        <v>1</v>
      </c>
      <c r="C486" t="s">
        <v>1009</v>
      </c>
      <c r="D486" t="s">
        <v>3841</v>
      </c>
      <c r="E486">
        <v>20</v>
      </c>
      <c r="M486" t="s">
        <v>3750</v>
      </c>
      <c r="X486">
        <v>1</v>
      </c>
      <c r="AD486" t="s">
        <v>1135</v>
      </c>
      <c r="AE486" t="s">
        <v>2833</v>
      </c>
      <c r="AM486">
        <v>1</v>
      </c>
      <c r="AP486">
        <v>1</v>
      </c>
      <c r="AQ486" t="s">
        <v>4250</v>
      </c>
    </row>
    <row r="487" spans="1:43">
      <c r="A487">
        <v>10486</v>
      </c>
      <c r="B487">
        <v>1</v>
      </c>
      <c r="C487" t="s">
        <v>3155</v>
      </c>
      <c r="D487" t="s">
        <v>3841</v>
      </c>
      <c r="E487">
        <v>28</v>
      </c>
      <c r="M487" t="s">
        <v>4368</v>
      </c>
      <c r="X487">
        <v>1</v>
      </c>
      <c r="AD487" t="s">
        <v>1135</v>
      </c>
      <c r="AE487" t="s">
        <v>4388</v>
      </c>
      <c r="AM487">
        <v>1</v>
      </c>
      <c r="AP487">
        <v>1</v>
      </c>
      <c r="AQ487" t="s">
        <v>4437</v>
      </c>
    </row>
    <row r="488" spans="1:43">
      <c r="A488">
        <v>10487</v>
      </c>
      <c r="B488">
        <v>1</v>
      </c>
      <c r="C488" t="s">
        <v>1008</v>
      </c>
      <c r="D488" t="s">
        <v>3841</v>
      </c>
      <c r="E488">
        <v>26</v>
      </c>
      <c r="M488" t="s">
        <v>3751</v>
      </c>
      <c r="X488">
        <v>6</v>
      </c>
      <c r="AD488" t="s">
        <v>1136</v>
      </c>
      <c r="AE488" t="s">
        <v>2309</v>
      </c>
      <c r="AM488">
        <v>1</v>
      </c>
      <c r="AP488">
        <v>1</v>
      </c>
      <c r="AQ488" t="s">
        <v>4251</v>
      </c>
    </row>
    <row r="489" spans="1:43">
      <c r="A489">
        <v>10488</v>
      </c>
      <c r="B489">
        <v>1</v>
      </c>
      <c r="C489" t="s">
        <v>3156</v>
      </c>
      <c r="D489" t="s">
        <v>3841</v>
      </c>
      <c r="E489">
        <v>22</v>
      </c>
      <c r="M489" t="s">
        <v>4367</v>
      </c>
      <c r="X489">
        <v>1</v>
      </c>
      <c r="AD489" t="s">
        <v>4382</v>
      </c>
      <c r="AM489">
        <v>1</v>
      </c>
      <c r="AP489">
        <v>1</v>
      </c>
      <c r="AQ489" t="s">
        <v>4438</v>
      </c>
    </row>
    <row r="490" spans="1:43">
      <c r="A490">
        <v>10489</v>
      </c>
      <c r="B490">
        <v>1</v>
      </c>
      <c r="C490" t="s">
        <v>1007</v>
      </c>
      <c r="D490" t="s">
        <v>3841</v>
      </c>
      <c r="E490">
        <v>20</v>
      </c>
      <c r="M490" t="s">
        <v>689</v>
      </c>
      <c r="AD490" t="s">
        <v>1137</v>
      </c>
      <c r="AE490" t="s">
        <v>2303</v>
      </c>
      <c r="AM490">
        <v>1</v>
      </c>
      <c r="AP490">
        <v>1</v>
      </c>
      <c r="AQ490" t="s">
        <v>4252</v>
      </c>
    </row>
    <row r="491" spans="1:43">
      <c r="A491">
        <v>10490</v>
      </c>
      <c r="B491">
        <v>1</v>
      </c>
      <c r="C491" t="s">
        <v>1006</v>
      </c>
      <c r="D491" t="s">
        <v>3841</v>
      </c>
      <c r="E491">
        <v>20</v>
      </c>
      <c r="M491" t="s">
        <v>546</v>
      </c>
      <c r="AD491" t="s">
        <v>1138</v>
      </c>
      <c r="AE491" t="s">
        <v>30</v>
      </c>
      <c r="AM491">
        <v>1</v>
      </c>
      <c r="AP491">
        <v>1</v>
      </c>
      <c r="AQ491" t="s">
        <v>4253</v>
      </c>
    </row>
    <row r="492" spans="1:43">
      <c r="A492">
        <v>10491</v>
      </c>
      <c r="B492">
        <v>1</v>
      </c>
      <c r="C492" t="s">
        <v>1011</v>
      </c>
      <c r="D492" t="s">
        <v>3841</v>
      </c>
      <c r="E492">
        <v>18</v>
      </c>
      <c r="M492" t="s">
        <v>684</v>
      </c>
      <c r="X492">
        <v>2</v>
      </c>
      <c r="AD492" t="s">
        <v>1206</v>
      </c>
      <c r="AE492" t="s">
        <v>259</v>
      </c>
      <c r="AM492">
        <v>1</v>
      </c>
      <c r="AP492">
        <v>1</v>
      </c>
      <c r="AQ492" t="s">
        <v>4254</v>
      </c>
    </row>
    <row r="493" spans="1:43">
      <c r="A493">
        <v>10492</v>
      </c>
      <c r="B493">
        <v>1</v>
      </c>
      <c r="C493" t="s">
        <v>1012</v>
      </c>
      <c r="D493" t="s">
        <v>3841</v>
      </c>
      <c r="E493">
        <v>16</v>
      </c>
      <c r="M493" t="s">
        <v>690</v>
      </c>
      <c r="AD493" t="s">
        <v>1139</v>
      </c>
      <c r="AE493" t="s">
        <v>255</v>
      </c>
      <c r="AM493">
        <v>1</v>
      </c>
      <c r="AP493">
        <v>1</v>
      </c>
      <c r="AQ493" t="s">
        <v>4255</v>
      </c>
    </row>
    <row r="494" spans="1:43">
      <c r="A494">
        <v>10493</v>
      </c>
      <c r="B494">
        <v>1</v>
      </c>
      <c r="C494" t="s">
        <v>1001</v>
      </c>
      <c r="D494" t="s">
        <v>3841</v>
      </c>
      <c r="E494">
        <v>22</v>
      </c>
      <c r="M494" t="s">
        <v>691</v>
      </c>
      <c r="AD494" t="s">
        <v>1140</v>
      </c>
      <c r="AE494" t="s">
        <v>257</v>
      </c>
      <c r="AM494">
        <v>1</v>
      </c>
      <c r="AP494">
        <v>1</v>
      </c>
      <c r="AQ494" t="s">
        <v>4256</v>
      </c>
    </row>
    <row r="495" spans="1:43">
      <c r="A495">
        <v>10494</v>
      </c>
      <c r="B495">
        <v>1</v>
      </c>
      <c r="C495" t="s">
        <v>1002</v>
      </c>
      <c r="D495" t="s">
        <v>3841</v>
      </c>
      <c r="E495">
        <v>26</v>
      </c>
      <c r="M495" t="s">
        <v>3752</v>
      </c>
      <c r="X495">
        <v>2</v>
      </c>
      <c r="AD495" t="s">
        <v>1141</v>
      </c>
      <c r="AE495" t="s">
        <v>657</v>
      </c>
      <c r="AM495">
        <v>1</v>
      </c>
      <c r="AP495">
        <v>1</v>
      </c>
      <c r="AQ495" t="s">
        <v>4257</v>
      </c>
    </row>
    <row r="496" spans="1:43">
      <c r="A496">
        <v>10495</v>
      </c>
      <c r="B496">
        <v>1</v>
      </c>
      <c r="C496" t="s">
        <v>3157</v>
      </c>
      <c r="D496" t="s">
        <v>3841</v>
      </c>
      <c r="E496">
        <v>22</v>
      </c>
      <c r="M496" t="s">
        <v>4369</v>
      </c>
      <c r="X496">
        <v>1</v>
      </c>
      <c r="AD496" t="s">
        <v>3162</v>
      </c>
      <c r="AE496" t="s">
        <v>4384</v>
      </c>
      <c r="AM496">
        <v>1</v>
      </c>
      <c r="AP496">
        <v>1</v>
      </c>
      <c r="AQ496" t="s">
        <v>4439</v>
      </c>
    </row>
    <row r="497" spans="1:43">
      <c r="A497">
        <v>10496</v>
      </c>
      <c r="B497">
        <v>1</v>
      </c>
      <c r="C497" t="s">
        <v>1003</v>
      </c>
      <c r="D497" t="s">
        <v>3841</v>
      </c>
      <c r="E497">
        <v>18</v>
      </c>
      <c r="M497" t="s">
        <v>692</v>
      </c>
      <c r="AD497" t="s">
        <v>1142</v>
      </c>
      <c r="AE497" t="s">
        <v>256</v>
      </c>
      <c r="AM497">
        <v>1</v>
      </c>
      <c r="AP497">
        <v>1</v>
      </c>
      <c r="AQ497" t="s">
        <v>4258</v>
      </c>
    </row>
    <row r="498" spans="1:43">
      <c r="A498">
        <v>10497</v>
      </c>
      <c r="B498">
        <v>1</v>
      </c>
      <c r="C498" t="s">
        <v>1004</v>
      </c>
      <c r="D498" t="s">
        <v>3841</v>
      </c>
      <c r="E498">
        <v>28</v>
      </c>
      <c r="M498" t="s">
        <v>3753</v>
      </c>
      <c r="X498">
        <v>2</v>
      </c>
      <c r="AD498" t="s">
        <v>1143</v>
      </c>
      <c r="AE498" t="s">
        <v>258</v>
      </c>
      <c r="AM498">
        <v>1</v>
      </c>
      <c r="AP498">
        <v>1</v>
      </c>
      <c r="AQ498" t="s">
        <v>4259</v>
      </c>
    </row>
    <row r="499" spans="1:43">
      <c r="A499">
        <v>10498</v>
      </c>
      <c r="B499">
        <v>1</v>
      </c>
      <c r="C499" t="s">
        <v>3182</v>
      </c>
      <c r="D499" t="s">
        <v>3841</v>
      </c>
      <c r="E499">
        <v>22</v>
      </c>
      <c r="M499" t="s">
        <v>4370</v>
      </c>
      <c r="X499">
        <v>1</v>
      </c>
      <c r="AD499" t="s">
        <v>3184</v>
      </c>
      <c r="AE499" t="s">
        <v>4389</v>
      </c>
      <c r="AM499">
        <v>1</v>
      </c>
      <c r="AP499">
        <v>1</v>
      </c>
      <c r="AQ499" t="s">
        <v>4440</v>
      </c>
    </row>
    <row r="500" spans="1:43">
      <c r="A500">
        <v>10499</v>
      </c>
      <c r="B500">
        <v>1</v>
      </c>
      <c r="C500" t="s">
        <v>1005</v>
      </c>
      <c r="D500" t="s">
        <v>3841</v>
      </c>
      <c r="E500">
        <v>20</v>
      </c>
      <c r="M500" t="s">
        <v>693</v>
      </c>
      <c r="AD500" t="s">
        <v>1144</v>
      </c>
      <c r="AE500" t="s">
        <v>29</v>
      </c>
      <c r="AM500">
        <v>1</v>
      </c>
      <c r="AP500">
        <v>1</v>
      </c>
      <c r="AQ500" t="s">
        <v>4260</v>
      </c>
    </row>
    <row r="501" spans="1:43">
      <c r="A501">
        <v>10500</v>
      </c>
      <c r="B501">
        <v>1</v>
      </c>
      <c r="C501" t="s">
        <v>1855</v>
      </c>
      <c r="D501" t="s">
        <v>3841</v>
      </c>
      <c r="E501">
        <v>20</v>
      </c>
      <c r="M501" t="s">
        <v>721</v>
      </c>
      <c r="AD501" t="s">
        <v>2064</v>
      </c>
      <c r="AE501" t="s">
        <v>1237</v>
      </c>
      <c r="AM501">
        <v>1</v>
      </c>
      <c r="AP501">
        <v>1</v>
      </c>
      <c r="AQ501" t="s">
        <v>4261</v>
      </c>
    </row>
    <row r="502" spans="1:43">
      <c r="A502">
        <v>10501</v>
      </c>
      <c r="B502">
        <v>1</v>
      </c>
      <c r="C502" t="s">
        <v>3083</v>
      </c>
      <c r="D502" t="s">
        <v>3841</v>
      </c>
      <c r="E502">
        <v>20</v>
      </c>
      <c r="M502" t="s">
        <v>782</v>
      </c>
      <c r="AD502" t="s">
        <v>1145</v>
      </c>
      <c r="AE502" t="s">
        <v>1235</v>
      </c>
      <c r="AM502">
        <v>1</v>
      </c>
      <c r="AP502">
        <v>1</v>
      </c>
      <c r="AQ502" t="s">
        <v>4262</v>
      </c>
    </row>
    <row r="503" spans="1:43">
      <c r="A503">
        <v>10502</v>
      </c>
      <c r="B503">
        <v>1</v>
      </c>
      <c r="C503" t="s">
        <v>3159</v>
      </c>
      <c r="D503" t="s">
        <v>3841</v>
      </c>
      <c r="M503" t="s">
        <v>3158</v>
      </c>
      <c r="AD503" t="s">
        <v>3180</v>
      </c>
      <c r="AM503">
        <v>1</v>
      </c>
      <c r="AP503">
        <v>1</v>
      </c>
      <c r="AQ503" t="s">
        <v>4263</v>
      </c>
    </row>
    <row r="504" spans="1:43">
      <c r="A504">
        <v>10503</v>
      </c>
      <c r="B504">
        <v>1</v>
      </c>
      <c r="C504" t="s">
        <v>714</v>
      </c>
      <c r="D504" t="s">
        <v>3846</v>
      </c>
      <c r="E504">
        <v>24</v>
      </c>
      <c r="M504" t="s">
        <v>392</v>
      </c>
      <c r="AD504" t="s">
        <v>1146</v>
      </c>
      <c r="AE504" t="s">
        <v>1236</v>
      </c>
      <c r="AM504">
        <v>1</v>
      </c>
      <c r="AP504">
        <v>1</v>
      </c>
      <c r="AQ504" t="s">
        <v>4264</v>
      </c>
    </row>
    <row r="505" spans="1:43">
      <c r="A505">
        <v>10504</v>
      </c>
      <c r="B505">
        <v>1</v>
      </c>
      <c r="C505" t="s">
        <v>725</v>
      </c>
      <c r="D505" t="s">
        <v>3846</v>
      </c>
      <c r="E505">
        <v>30</v>
      </c>
      <c r="M505" t="s">
        <v>722</v>
      </c>
      <c r="AD505" t="s">
        <v>1147</v>
      </c>
      <c r="AE505" t="s">
        <v>1234</v>
      </c>
      <c r="AM505">
        <v>1</v>
      </c>
      <c r="AP505">
        <v>1</v>
      </c>
      <c r="AQ505" t="s">
        <v>4441</v>
      </c>
    </row>
    <row r="506" spans="1:43">
      <c r="A506">
        <v>10505</v>
      </c>
      <c r="B506">
        <v>1</v>
      </c>
      <c r="C506" t="s">
        <v>726</v>
      </c>
      <c r="D506" t="s">
        <v>3846</v>
      </c>
      <c r="E506">
        <v>22</v>
      </c>
      <c r="M506" t="s">
        <v>723</v>
      </c>
      <c r="AD506" t="s">
        <v>1148</v>
      </c>
      <c r="AE506" t="s">
        <v>1232</v>
      </c>
      <c r="AM506">
        <v>1</v>
      </c>
      <c r="AP506">
        <v>1</v>
      </c>
      <c r="AQ506" t="s">
        <v>4265</v>
      </c>
    </row>
    <row r="507" spans="1:43">
      <c r="A507">
        <v>10506</v>
      </c>
      <c r="B507">
        <v>1</v>
      </c>
      <c r="C507" t="s">
        <v>727</v>
      </c>
      <c r="D507" t="s">
        <v>3846</v>
      </c>
      <c r="E507">
        <v>18</v>
      </c>
      <c r="M507" t="s">
        <v>724</v>
      </c>
      <c r="AD507" t="s">
        <v>2065</v>
      </c>
      <c r="AE507" t="s">
        <v>1233</v>
      </c>
      <c r="AM507">
        <v>1</v>
      </c>
      <c r="AP507">
        <v>1</v>
      </c>
      <c r="AQ507" t="s">
        <v>4266</v>
      </c>
    </row>
    <row r="508" spans="1:43">
      <c r="A508">
        <v>10507</v>
      </c>
      <c r="B508">
        <v>1</v>
      </c>
      <c r="C508" t="s">
        <v>2850</v>
      </c>
      <c r="D508" t="s">
        <v>3847</v>
      </c>
      <c r="M508" t="s">
        <v>2847</v>
      </c>
      <c r="AD508" t="s">
        <v>3186</v>
      </c>
      <c r="AE508" t="s">
        <v>2857</v>
      </c>
      <c r="AM508">
        <v>1</v>
      </c>
      <c r="AP508">
        <v>1</v>
      </c>
      <c r="AQ508" t="s">
        <v>4267</v>
      </c>
    </row>
    <row r="509" spans="1:43">
      <c r="A509">
        <v>10508</v>
      </c>
      <c r="B509">
        <v>1</v>
      </c>
      <c r="C509" t="s">
        <v>2859</v>
      </c>
      <c r="D509" t="s">
        <v>3847</v>
      </c>
      <c r="E509">
        <v>20</v>
      </c>
      <c r="M509" t="s">
        <v>2848</v>
      </c>
      <c r="AD509" t="s">
        <v>2861</v>
      </c>
      <c r="AE509" t="s">
        <v>2862</v>
      </c>
      <c r="AM509">
        <v>1</v>
      </c>
      <c r="AP509">
        <v>1</v>
      </c>
      <c r="AQ509" t="s">
        <v>4268</v>
      </c>
    </row>
    <row r="510" spans="1:43">
      <c r="A510">
        <v>10509</v>
      </c>
      <c r="B510">
        <v>1</v>
      </c>
      <c r="C510" t="s">
        <v>2853</v>
      </c>
      <c r="D510" t="s">
        <v>3847</v>
      </c>
      <c r="E510">
        <v>34</v>
      </c>
      <c r="M510" t="s">
        <v>2849</v>
      </c>
      <c r="AD510" t="s">
        <v>2855</v>
      </c>
      <c r="AE510" t="s">
        <v>2864</v>
      </c>
      <c r="AM510">
        <v>1</v>
      </c>
      <c r="AP510">
        <v>1</v>
      </c>
      <c r="AQ510" t="s">
        <v>4269</v>
      </c>
    </row>
    <row r="511" spans="1:43">
      <c r="A511">
        <v>10510</v>
      </c>
      <c r="B511">
        <v>1</v>
      </c>
      <c r="C511" t="s">
        <v>3164</v>
      </c>
      <c r="D511" t="s">
        <v>3848</v>
      </c>
      <c r="E511">
        <v>26</v>
      </c>
      <c r="M511" t="s">
        <v>3038</v>
      </c>
      <c r="AD511" t="s">
        <v>3174</v>
      </c>
      <c r="AE511" t="s">
        <v>3463</v>
      </c>
      <c r="AM511">
        <v>1</v>
      </c>
      <c r="AP511">
        <v>1</v>
      </c>
      <c r="AQ511" t="s">
        <v>4270</v>
      </c>
    </row>
    <row r="512" spans="1:43">
      <c r="A512">
        <v>10511</v>
      </c>
      <c r="B512">
        <v>1</v>
      </c>
      <c r="C512" t="s">
        <v>3170</v>
      </c>
      <c r="D512" t="s">
        <v>3848</v>
      </c>
      <c r="E512">
        <v>24</v>
      </c>
      <c r="M512" t="s">
        <v>3039</v>
      </c>
      <c r="AD512" t="s">
        <v>3175</v>
      </c>
      <c r="AE512" t="s">
        <v>3465</v>
      </c>
      <c r="AM512">
        <v>1</v>
      </c>
      <c r="AP512">
        <v>1</v>
      </c>
      <c r="AQ512" t="s">
        <v>4271</v>
      </c>
    </row>
    <row r="513" spans="1:43">
      <c r="A513">
        <v>10512</v>
      </c>
      <c r="B513">
        <v>1</v>
      </c>
      <c r="C513" t="s">
        <v>3165</v>
      </c>
      <c r="D513" t="s">
        <v>3848</v>
      </c>
      <c r="E513">
        <v>22</v>
      </c>
      <c r="M513" t="s">
        <v>3040</v>
      </c>
      <c r="AD513" t="s">
        <v>3165</v>
      </c>
      <c r="AE513" t="s">
        <v>3464</v>
      </c>
      <c r="AM513">
        <v>1</v>
      </c>
      <c r="AP513">
        <v>1</v>
      </c>
      <c r="AQ513" t="s">
        <v>4272</v>
      </c>
    </row>
    <row r="514" spans="1:43">
      <c r="A514">
        <v>10513</v>
      </c>
      <c r="B514">
        <v>1</v>
      </c>
      <c r="C514" t="s">
        <v>3171</v>
      </c>
      <c r="D514" t="s">
        <v>3848</v>
      </c>
      <c r="E514">
        <v>22</v>
      </c>
      <c r="M514" t="s">
        <v>3041</v>
      </c>
      <c r="AD514" t="s">
        <v>3176</v>
      </c>
      <c r="AE514" t="s">
        <v>3466</v>
      </c>
      <c r="AM514">
        <v>1</v>
      </c>
      <c r="AP514">
        <v>1</v>
      </c>
      <c r="AQ514" t="s">
        <v>4273</v>
      </c>
    </row>
    <row r="515" spans="1:43">
      <c r="A515">
        <v>10514</v>
      </c>
      <c r="B515">
        <v>1</v>
      </c>
      <c r="C515" t="s">
        <v>617</v>
      </c>
      <c r="D515" t="s">
        <v>3849</v>
      </c>
      <c r="E515">
        <v>670</v>
      </c>
      <c r="M515" t="s">
        <v>495</v>
      </c>
      <c r="X515">
        <v>1</v>
      </c>
      <c r="AD515" t="s">
        <v>617</v>
      </c>
      <c r="AE515" t="s">
        <v>1839</v>
      </c>
      <c r="AM515">
        <v>1</v>
      </c>
      <c r="AP515">
        <v>1</v>
      </c>
      <c r="AQ515" t="s">
        <v>4274</v>
      </c>
    </row>
    <row r="516" spans="1:43">
      <c r="A516">
        <v>10515</v>
      </c>
      <c r="B516">
        <v>1</v>
      </c>
      <c r="C516" t="s">
        <v>618</v>
      </c>
      <c r="D516" t="s">
        <v>3849</v>
      </c>
      <c r="E516">
        <v>225</v>
      </c>
      <c r="M516" t="s">
        <v>496</v>
      </c>
      <c r="X516">
        <v>1</v>
      </c>
      <c r="AD516" t="s">
        <v>1250</v>
      </c>
      <c r="AE516" t="s">
        <v>286</v>
      </c>
      <c r="AM516">
        <v>1</v>
      </c>
      <c r="AP516">
        <v>1</v>
      </c>
      <c r="AQ516" t="s">
        <v>4275</v>
      </c>
    </row>
    <row r="517" spans="1:43">
      <c r="A517">
        <v>10516</v>
      </c>
      <c r="B517">
        <v>1</v>
      </c>
      <c r="C517" t="s">
        <v>783</v>
      </c>
      <c r="D517" t="s">
        <v>3850</v>
      </c>
      <c r="E517">
        <v>305</v>
      </c>
      <c r="M517" t="s">
        <v>485</v>
      </c>
      <c r="X517">
        <v>1</v>
      </c>
      <c r="AD517" t="s">
        <v>1258</v>
      </c>
      <c r="AE517" t="s">
        <v>1840</v>
      </c>
      <c r="AM517">
        <v>1</v>
      </c>
      <c r="AP517">
        <v>1</v>
      </c>
      <c r="AQ517" t="s">
        <v>4276</v>
      </c>
    </row>
    <row r="518" spans="1:43">
      <c r="A518">
        <v>10517</v>
      </c>
      <c r="B518">
        <v>1</v>
      </c>
      <c r="C518" t="s">
        <v>619</v>
      </c>
      <c r="D518" t="s">
        <v>3850</v>
      </c>
      <c r="E518">
        <v>245</v>
      </c>
      <c r="M518" t="s">
        <v>486</v>
      </c>
      <c r="X518">
        <v>1</v>
      </c>
      <c r="AD518" t="s">
        <v>1257</v>
      </c>
      <c r="AE518" t="s">
        <v>1841</v>
      </c>
      <c r="AM518">
        <v>1</v>
      </c>
      <c r="AP518">
        <v>1</v>
      </c>
      <c r="AQ518" t="s">
        <v>4277</v>
      </c>
    </row>
    <row r="519" spans="1:43">
      <c r="A519">
        <v>10518</v>
      </c>
      <c r="B519">
        <v>1</v>
      </c>
      <c r="C519" t="s">
        <v>784</v>
      </c>
      <c r="D519" t="s">
        <v>3850</v>
      </c>
      <c r="E519">
        <v>315</v>
      </c>
      <c r="M519" t="s">
        <v>487</v>
      </c>
      <c r="X519">
        <v>1</v>
      </c>
      <c r="AD519" t="s">
        <v>1259</v>
      </c>
      <c r="AE519" t="s">
        <v>281</v>
      </c>
      <c r="AM519">
        <v>1</v>
      </c>
      <c r="AP519">
        <v>1</v>
      </c>
      <c r="AQ519" t="s">
        <v>4278</v>
      </c>
    </row>
    <row r="520" spans="1:43">
      <c r="A520">
        <v>10519</v>
      </c>
      <c r="B520">
        <v>1</v>
      </c>
      <c r="C520" t="s">
        <v>785</v>
      </c>
      <c r="D520" t="s">
        <v>3850</v>
      </c>
      <c r="E520">
        <v>285</v>
      </c>
      <c r="M520" t="s">
        <v>488</v>
      </c>
      <c r="X520">
        <v>1</v>
      </c>
      <c r="AD520" t="s">
        <v>1260</v>
      </c>
      <c r="AE520" t="s">
        <v>282</v>
      </c>
      <c r="AM520">
        <v>1</v>
      </c>
      <c r="AP520">
        <v>1</v>
      </c>
      <c r="AQ520" t="s">
        <v>4279</v>
      </c>
    </row>
    <row r="521" spans="1:43">
      <c r="A521">
        <v>10520</v>
      </c>
      <c r="B521">
        <v>1</v>
      </c>
      <c r="C521" t="s">
        <v>786</v>
      </c>
      <c r="D521" t="s">
        <v>3850</v>
      </c>
      <c r="E521">
        <v>1070</v>
      </c>
      <c r="M521" t="s">
        <v>489</v>
      </c>
      <c r="X521">
        <v>1</v>
      </c>
      <c r="AD521" t="s">
        <v>1251</v>
      </c>
      <c r="AE521" t="s">
        <v>283</v>
      </c>
      <c r="AM521">
        <v>1</v>
      </c>
      <c r="AP521">
        <v>1</v>
      </c>
      <c r="AQ521" t="s">
        <v>4280</v>
      </c>
    </row>
    <row r="522" spans="1:43">
      <c r="A522">
        <v>10521</v>
      </c>
      <c r="B522">
        <v>1</v>
      </c>
      <c r="C522" t="s">
        <v>787</v>
      </c>
      <c r="D522" t="s">
        <v>3850</v>
      </c>
      <c r="E522">
        <v>350</v>
      </c>
      <c r="M522" t="s">
        <v>490</v>
      </c>
      <c r="X522">
        <v>1</v>
      </c>
      <c r="AD522" t="s">
        <v>1253</v>
      </c>
      <c r="AE522" t="s">
        <v>284</v>
      </c>
      <c r="AM522">
        <v>1</v>
      </c>
      <c r="AP522">
        <v>1</v>
      </c>
      <c r="AQ522" t="s">
        <v>4281</v>
      </c>
    </row>
    <row r="523" spans="1:43">
      <c r="A523">
        <v>10522</v>
      </c>
      <c r="B523">
        <v>1</v>
      </c>
      <c r="C523" t="s">
        <v>620</v>
      </c>
      <c r="D523" t="s">
        <v>3850</v>
      </c>
      <c r="E523">
        <v>1065</v>
      </c>
      <c r="M523" t="s">
        <v>491</v>
      </c>
      <c r="X523">
        <v>1</v>
      </c>
      <c r="AD523" t="s">
        <v>1252</v>
      </c>
      <c r="AE523" t="s">
        <v>285</v>
      </c>
      <c r="AM523">
        <v>1</v>
      </c>
      <c r="AP523">
        <v>1</v>
      </c>
      <c r="AQ523" t="s">
        <v>4282</v>
      </c>
    </row>
    <row r="524" spans="1:43">
      <c r="A524">
        <v>10523</v>
      </c>
      <c r="B524">
        <v>1</v>
      </c>
      <c r="C524" t="s">
        <v>623</v>
      </c>
      <c r="D524" t="s">
        <v>3850</v>
      </c>
      <c r="E524">
        <v>195</v>
      </c>
      <c r="M524" t="s">
        <v>492</v>
      </c>
      <c r="X524">
        <v>1</v>
      </c>
      <c r="AD524" t="s">
        <v>1254</v>
      </c>
      <c r="AE524" t="s">
        <v>287</v>
      </c>
      <c r="AM524">
        <v>1</v>
      </c>
      <c r="AP524">
        <v>1</v>
      </c>
      <c r="AQ524" t="s">
        <v>4283</v>
      </c>
    </row>
    <row r="525" spans="1:43">
      <c r="A525">
        <v>10524</v>
      </c>
      <c r="B525">
        <v>1</v>
      </c>
      <c r="C525" t="s">
        <v>622</v>
      </c>
      <c r="D525" t="s">
        <v>3850</v>
      </c>
      <c r="E525">
        <v>455</v>
      </c>
      <c r="M525" t="s">
        <v>493</v>
      </c>
      <c r="X525">
        <v>1</v>
      </c>
      <c r="AD525" t="s">
        <v>1255</v>
      </c>
      <c r="AE525" t="s">
        <v>288</v>
      </c>
      <c r="AM525">
        <v>1</v>
      </c>
      <c r="AP525">
        <v>1</v>
      </c>
      <c r="AQ525" t="s">
        <v>4284</v>
      </c>
    </row>
    <row r="526" spans="1:43">
      <c r="A526">
        <v>10525</v>
      </c>
      <c r="B526">
        <v>1</v>
      </c>
      <c r="C526" t="s">
        <v>621</v>
      </c>
      <c r="D526" t="s">
        <v>3850</v>
      </c>
      <c r="E526">
        <v>300</v>
      </c>
      <c r="M526" t="s">
        <v>494</v>
      </c>
      <c r="X526">
        <v>1</v>
      </c>
      <c r="AD526" t="s">
        <v>1256</v>
      </c>
      <c r="AE526" t="s">
        <v>289</v>
      </c>
      <c r="AM526">
        <v>1</v>
      </c>
      <c r="AP526">
        <v>1</v>
      </c>
      <c r="AQ526" t="s">
        <v>4285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S145"/>
  <sheetViews>
    <sheetView tabSelected="1" topLeftCell="N114" zoomScale="125" zoomScaleNormal="125" zoomScalePageLayoutView="125" workbookViewId="0">
      <selection activeCell="I77" sqref="I76:I77"/>
    </sheetView>
  </sheetViews>
  <sheetFormatPr baseColWidth="10" defaultRowHeight="13" customHeight="1" x14ac:dyDescent="0"/>
  <cols>
    <col min="1" max="1" width="7" style="174" customWidth="1"/>
    <col min="2" max="2" width="3.875" style="172" customWidth="1"/>
    <col min="3" max="3" width="5" style="173" customWidth="1"/>
    <col min="4" max="4" width="5.375" style="173" customWidth="1"/>
    <col min="5" max="5" width="21.875" style="172" customWidth="1"/>
    <col min="6" max="6" width="17.875" style="172" customWidth="1"/>
    <col min="7" max="7" width="4.125" style="173" customWidth="1"/>
    <col min="8" max="8" width="19.375" style="172" customWidth="1"/>
    <col min="9" max="9" width="18.875" style="172" customWidth="1"/>
    <col min="10" max="10" width="4.375" style="172" customWidth="1"/>
    <col min="11" max="11" width="11.625" style="172" customWidth="1"/>
    <col min="12" max="12" width="18.375" style="172" customWidth="1"/>
    <col min="13" max="15" width="4.875" style="172" customWidth="1"/>
    <col min="16" max="16" width="65.375" style="172" customWidth="1"/>
    <col min="17" max="17" width="56.75" style="172" customWidth="1"/>
    <col min="18" max="18" width="23.125" style="1" customWidth="1"/>
    <col min="19" max="16384" width="10.625" style="172"/>
  </cols>
  <sheetData>
    <row r="1" spans="1:19" ht="13" customHeight="1">
      <c r="A1" s="179" t="s">
        <v>3511</v>
      </c>
      <c r="B1" s="1" t="s">
        <v>3663</v>
      </c>
      <c r="C1" s="213" t="s">
        <v>3512</v>
      </c>
      <c r="D1" s="213" t="s">
        <v>3513</v>
      </c>
      <c r="E1" s="1" t="s">
        <v>3504</v>
      </c>
      <c r="F1" s="298" t="s">
        <v>4621</v>
      </c>
      <c r="G1" s="213" t="s">
        <v>3514</v>
      </c>
      <c r="H1" s="1" t="s">
        <v>3505</v>
      </c>
      <c r="I1" s="298" t="s">
        <v>4622</v>
      </c>
      <c r="J1" s="1" t="s">
        <v>3515</v>
      </c>
      <c r="K1" s="43" t="s">
        <v>3506</v>
      </c>
      <c r="L1" s="298" t="s">
        <v>4623</v>
      </c>
      <c r="M1" s="1" t="s">
        <v>3516</v>
      </c>
      <c r="N1" s="1" t="s">
        <v>3517</v>
      </c>
      <c r="O1" s="1" t="s">
        <v>3518</v>
      </c>
      <c r="P1" s="1" t="s">
        <v>3519</v>
      </c>
      <c r="Q1" s="298" t="s">
        <v>4624</v>
      </c>
      <c r="R1" s="1" t="s">
        <v>4445</v>
      </c>
      <c r="S1" s="172" t="s">
        <v>4446</v>
      </c>
    </row>
    <row r="2" spans="1:19" ht="13" customHeight="1">
      <c r="A2" s="214" t="str">
        <f t="shared" ref="A2:A33" si="0">D2&amp;G2&amp;J2</f>
        <v>101</v>
      </c>
      <c r="B2">
        <v>1</v>
      </c>
      <c r="C2" s="215">
        <v>1</v>
      </c>
      <c r="D2" s="215">
        <v>101</v>
      </c>
      <c r="E2" s="216" t="s">
        <v>3520</v>
      </c>
      <c r="F2" s="216" t="s">
        <v>4625</v>
      </c>
      <c r="G2" s="217"/>
      <c r="H2" s="216"/>
      <c r="I2" s="216"/>
      <c r="J2" s="216"/>
      <c r="K2" s="216"/>
      <c r="L2" s="216"/>
      <c r="M2" s="218">
        <v>1</v>
      </c>
      <c r="N2" s="1"/>
      <c r="O2" s="1"/>
      <c r="P2" s="216" t="s">
        <v>3521</v>
      </c>
      <c r="Q2" s="216" t="s">
        <v>4626</v>
      </c>
      <c r="R2" s="172" t="str">
        <f>A2&amp;" "&amp;E2&amp;" "&amp;H2&amp;" "&amp;K2</f>
        <v xml:space="preserve">101 MATÉRIEL TROCHITA  </v>
      </c>
      <c r="S2" t="s">
        <v>3659</v>
      </c>
    </row>
    <row r="3" spans="1:19" ht="13" customHeight="1">
      <c r="A3" s="214" t="str">
        <f t="shared" si="0"/>
        <v>10101</v>
      </c>
      <c r="B3">
        <v>2</v>
      </c>
      <c r="C3" s="219">
        <v>2</v>
      </c>
      <c r="D3" s="219">
        <v>101</v>
      </c>
      <c r="E3" s="220" t="s">
        <v>3520</v>
      </c>
      <c r="F3" s="220" t="s">
        <v>4625</v>
      </c>
      <c r="G3" s="219" t="s">
        <v>3499</v>
      </c>
      <c r="H3" s="220" t="s">
        <v>3522</v>
      </c>
      <c r="I3" s="220" t="s">
        <v>4650</v>
      </c>
      <c r="J3" s="220"/>
      <c r="K3" s="220"/>
      <c r="L3" s="220"/>
      <c r="M3" s="1"/>
      <c r="N3" s="218">
        <v>2</v>
      </c>
      <c r="O3" s="1"/>
      <c r="P3" s="221" t="s">
        <v>3523</v>
      </c>
      <c r="Q3" s="221" t="s">
        <v>4627</v>
      </c>
      <c r="R3" s="172" t="str">
        <f>A3&amp;" "&amp;H3&amp;" "&amp;K3</f>
        <v xml:space="preserve">10101 KITS Oe </v>
      </c>
      <c r="S3" s="172" t="str">
        <f>LEFT(A3,3)&amp;" "&amp;E3</f>
        <v>101 MATÉRIEL TROCHITA</v>
      </c>
    </row>
    <row r="4" spans="1:19" ht="13" customHeight="1">
      <c r="A4" s="214" t="str">
        <f t="shared" si="0"/>
        <v>1010101</v>
      </c>
      <c r="B4">
        <v>3</v>
      </c>
      <c r="C4" s="222">
        <v>3</v>
      </c>
      <c r="D4" s="222">
        <v>101</v>
      </c>
      <c r="E4" s="223" t="s">
        <v>3520</v>
      </c>
      <c r="F4" s="223" t="s">
        <v>4625</v>
      </c>
      <c r="G4" s="224" t="s">
        <v>3499</v>
      </c>
      <c r="H4" s="223" t="s">
        <v>3522</v>
      </c>
      <c r="I4" s="223" t="s">
        <v>4650</v>
      </c>
      <c r="J4" s="225" t="s">
        <v>3499</v>
      </c>
      <c r="K4" s="223" t="s">
        <v>3524</v>
      </c>
      <c r="L4" s="223" t="s">
        <v>4671</v>
      </c>
      <c r="M4" s="1"/>
      <c r="N4" s="1"/>
      <c r="O4" s="218"/>
      <c r="P4" s="221" t="s">
        <v>3525</v>
      </c>
      <c r="Q4" s="221" t="s">
        <v>4628</v>
      </c>
      <c r="R4" s="172" t="str">
        <f>A4&amp;" "&amp;K4</f>
        <v>1010101 VOITURES</v>
      </c>
      <c r="S4" s="172" t="str">
        <f>LEFT(A4,5)&amp;" "&amp;H4</f>
        <v>10101 KITS Oe</v>
      </c>
    </row>
    <row r="5" spans="1:19" ht="13" customHeight="1">
      <c r="A5" s="214" t="str">
        <f t="shared" si="0"/>
        <v>1010102</v>
      </c>
      <c r="B5">
        <v>4</v>
      </c>
      <c r="C5" s="222">
        <v>3</v>
      </c>
      <c r="D5" s="222">
        <v>101</v>
      </c>
      <c r="E5" s="223" t="s">
        <v>3520</v>
      </c>
      <c r="F5" s="223" t="s">
        <v>4625</v>
      </c>
      <c r="G5" s="224" t="s">
        <v>3499</v>
      </c>
      <c r="H5" s="223" t="s">
        <v>3522</v>
      </c>
      <c r="I5" s="223" t="s">
        <v>4650</v>
      </c>
      <c r="J5" s="225" t="s">
        <v>3510</v>
      </c>
      <c r="K5" s="223" t="s">
        <v>3526</v>
      </c>
      <c r="L5" s="223" t="s">
        <v>4672</v>
      </c>
      <c r="M5" s="1"/>
      <c r="N5" s="1"/>
      <c r="O5" s="218"/>
      <c r="P5" s="221" t="s">
        <v>3527</v>
      </c>
      <c r="Q5" s="221" t="s">
        <v>4629</v>
      </c>
      <c r="R5" s="172" t="str">
        <f>A5&amp;" "&amp;K5</f>
        <v>1010102 WAGONS</v>
      </c>
      <c r="S5" s="172" t="str">
        <f>LEFT(A5,5)&amp;" "&amp;H5</f>
        <v>10101 KITS Oe</v>
      </c>
    </row>
    <row r="6" spans="1:19" ht="13" customHeight="1">
      <c r="A6" s="214" t="str">
        <f t="shared" si="0"/>
        <v>10102</v>
      </c>
      <c r="B6">
        <v>5</v>
      </c>
      <c r="C6" s="219">
        <v>2</v>
      </c>
      <c r="D6" s="219">
        <v>101</v>
      </c>
      <c r="E6" s="220" t="s">
        <v>3520</v>
      </c>
      <c r="F6" s="220" t="s">
        <v>4625</v>
      </c>
      <c r="G6" s="219" t="s">
        <v>3510</v>
      </c>
      <c r="H6" s="220" t="s">
        <v>3528</v>
      </c>
      <c r="I6" s="220" t="s">
        <v>4651</v>
      </c>
      <c r="J6" s="220"/>
      <c r="K6" s="220"/>
      <c r="L6" s="220"/>
      <c r="M6" s="1"/>
      <c r="N6" s="218">
        <v>3</v>
      </c>
      <c r="O6" s="1"/>
      <c r="P6" s="226" t="s">
        <v>3529</v>
      </c>
      <c r="Q6" s="221" t="s">
        <v>4630</v>
      </c>
      <c r="R6" s="172" t="str">
        <f t="shared" ref="R6:R12" si="1">A6&amp;" "&amp;H6&amp;" "&amp;K6</f>
        <v xml:space="preserve">10102 LOCOMOTIVES Oe </v>
      </c>
      <c r="S6" s="172" t="str">
        <f t="shared" ref="S6:S12" si="2">LEFT(A6,3)&amp;" "&amp;E6</f>
        <v>101 MATÉRIEL TROCHITA</v>
      </c>
    </row>
    <row r="7" spans="1:19" ht="13" customHeight="1">
      <c r="A7" s="214" t="str">
        <f t="shared" si="0"/>
        <v>10103</v>
      </c>
      <c r="B7">
        <v>6</v>
      </c>
      <c r="C7" s="219">
        <v>2</v>
      </c>
      <c r="D7" s="219">
        <v>101</v>
      </c>
      <c r="E7" s="220" t="s">
        <v>3520</v>
      </c>
      <c r="F7" s="220" t="s">
        <v>4625</v>
      </c>
      <c r="G7" s="219" t="s">
        <v>3500</v>
      </c>
      <c r="H7" s="220" t="s">
        <v>3530</v>
      </c>
      <c r="I7" s="220" t="s">
        <v>4652</v>
      </c>
      <c r="J7" s="220"/>
      <c r="K7" s="220"/>
      <c r="L7" s="220"/>
      <c r="M7" s="1"/>
      <c r="N7" s="218">
        <v>4</v>
      </c>
      <c r="O7" s="1"/>
      <c r="P7" s="226" t="s">
        <v>413</v>
      </c>
      <c r="Q7" s="226" t="s">
        <v>4631</v>
      </c>
      <c r="R7" s="172" t="str">
        <f t="shared" si="1"/>
        <v xml:space="preserve">10103 ACCESSOIRES Oe </v>
      </c>
      <c r="S7" s="172" t="str">
        <f t="shared" si="2"/>
        <v>101 MATÉRIEL TROCHITA</v>
      </c>
    </row>
    <row r="8" spans="1:19" ht="13" customHeight="1">
      <c r="A8" s="214" t="str">
        <f t="shared" si="0"/>
        <v>10104</v>
      </c>
      <c r="B8">
        <v>7</v>
      </c>
      <c r="C8" s="219">
        <v>2</v>
      </c>
      <c r="D8" s="219">
        <v>101</v>
      </c>
      <c r="E8" s="220" t="s">
        <v>3520</v>
      </c>
      <c r="F8" s="220" t="s">
        <v>4625</v>
      </c>
      <c r="G8" s="219" t="s">
        <v>3501</v>
      </c>
      <c r="H8" s="220" t="s">
        <v>3531</v>
      </c>
      <c r="I8" s="220" t="s">
        <v>4653</v>
      </c>
      <c r="J8" s="220"/>
      <c r="K8" s="220"/>
      <c r="L8" s="220"/>
      <c r="M8" s="1"/>
      <c r="N8" s="218">
        <v>5</v>
      </c>
      <c r="O8" s="1"/>
      <c r="P8" s="226" t="s">
        <v>759</v>
      </c>
      <c r="Q8" s="226" t="s">
        <v>4632</v>
      </c>
      <c r="R8" s="172" t="str">
        <f t="shared" si="1"/>
        <v xml:space="preserve">10104 BÂTIMENTS Oe </v>
      </c>
      <c r="S8" s="172" t="str">
        <f t="shared" si="2"/>
        <v>101 MATÉRIEL TROCHITA</v>
      </c>
    </row>
    <row r="9" spans="1:19" ht="13" customHeight="1">
      <c r="A9" s="214" t="str">
        <f t="shared" si="0"/>
        <v>10105</v>
      </c>
      <c r="B9">
        <v>8</v>
      </c>
      <c r="C9" s="219">
        <v>2</v>
      </c>
      <c r="D9" s="219">
        <v>101</v>
      </c>
      <c r="E9" s="220" t="s">
        <v>3520</v>
      </c>
      <c r="F9" s="220" t="s">
        <v>4625</v>
      </c>
      <c r="G9" s="219" t="s">
        <v>3502</v>
      </c>
      <c r="H9" s="220" t="s">
        <v>3532</v>
      </c>
      <c r="I9" s="220" t="s">
        <v>4654</v>
      </c>
      <c r="J9" s="220"/>
      <c r="K9" s="220"/>
      <c r="L9" s="220"/>
      <c r="M9" s="1"/>
      <c r="N9" s="218">
        <v>6</v>
      </c>
      <c r="O9" s="1"/>
      <c r="P9" s="221" t="s">
        <v>950</v>
      </c>
      <c r="Q9" s="221" t="s">
        <v>4633</v>
      </c>
      <c r="R9" s="172" t="str">
        <f t="shared" si="1"/>
        <v xml:space="preserve">10105 MODÈLES MONTÉS Oe </v>
      </c>
      <c r="S9" s="172" t="str">
        <f t="shared" si="2"/>
        <v>101 MATÉRIEL TROCHITA</v>
      </c>
    </row>
    <row r="10" spans="1:19" ht="13" customHeight="1">
      <c r="A10" s="214" t="str">
        <f t="shared" si="0"/>
        <v>10106</v>
      </c>
      <c r="B10">
        <v>9</v>
      </c>
      <c r="C10" s="219">
        <v>2</v>
      </c>
      <c r="D10" s="219">
        <v>101</v>
      </c>
      <c r="E10" s="220" t="s">
        <v>3520</v>
      </c>
      <c r="F10" s="220" t="s">
        <v>4625</v>
      </c>
      <c r="G10" s="219" t="s">
        <v>3503</v>
      </c>
      <c r="H10" s="220" t="s">
        <v>3533</v>
      </c>
      <c r="I10" s="220" t="s">
        <v>4655</v>
      </c>
      <c r="J10" s="220"/>
      <c r="K10" s="220"/>
      <c r="L10" s="220"/>
      <c r="M10" s="1"/>
      <c r="N10" s="1"/>
      <c r="O10" s="1"/>
      <c r="P10" s="226" t="s">
        <v>414</v>
      </c>
      <c r="Q10" s="226" t="s">
        <v>4634</v>
      </c>
      <c r="R10" s="172" t="str">
        <f t="shared" si="1"/>
        <v xml:space="preserve">10106 MODULES Oe </v>
      </c>
      <c r="S10" s="172" t="str">
        <f t="shared" si="2"/>
        <v>101 MATÉRIEL TROCHITA</v>
      </c>
    </row>
    <row r="11" spans="1:19" ht="13" customHeight="1">
      <c r="A11" s="214" t="str">
        <f t="shared" si="0"/>
        <v>10107</v>
      </c>
      <c r="B11">
        <v>10</v>
      </c>
      <c r="C11" s="219">
        <v>2</v>
      </c>
      <c r="D11" s="219">
        <v>101</v>
      </c>
      <c r="E11" s="220" t="s">
        <v>3520</v>
      </c>
      <c r="F11" s="220" t="s">
        <v>4625</v>
      </c>
      <c r="G11" s="219" t="s">
        <v>3509</v>
      </c>
      <c r="H11" s="220" t="s">
        <v>3534</v>
      </c>
      <c r="I11" s="220" t="s">
        <v>4656</v>
      </c>
      <c r="J11" s="220"/>
      <c r="K11" s="220"/>
      <c r="L11" s="220"/>
      <c r="M11" s="1"/>
      <c r="N11" s="218">
        <v>8</v>
      </c>
      <c r="O11" s="1"/>
      <c r="P11" s="226" t="s">
        <v>3535</v>
      </c>
      <c r="Q11" s="226" t="s">
        <v>4635</v>
      </c>
      <c r="R11" s="172" t="str">
        <f t="shared" si="1"/>
        <v xml:space="preserve">10107 AFFICHES Oe </v>
      </c>
      <c r="S11" s="172" t="str">
        <f t="shared" si="2"/>
        <v>101 MATÉRIEL TROCHITA</v>
      </c>
    </row>
    <row r="12" spans="1:19" ht="13" customHeight="1">
      <c r="A12" s="214" t="str">
        <f t="shared" si="0"/>
        <v>10108</v>
      </c>
      <c r="B12">
        <v>11</v>
      </c>
      <c r="C12" s="219">
        <v>2</v>
      </c>
      <c r="D12" s="219">
        <v>101</v>
      </c>
      <c r="E12" s="220" t="s">
        <v>3520</v>
      </c>
      <c r="F12" s="220" t="s">
        <v>4625</v>
      </c>
      <c r="G12" s="219" t="s">
        <v>3536</v>
      </c>
      <c r="H12" s="220" t="s">
        <v>3537</v>
      </c>
      <c r="I12" s="220" t="s">
        <v>4657</v>
      </c>
      <c r="J12" s="220"/>
      <c r="K12" s="220"/>
      <c r="L12" s="220"/>
      <c r="M12" s="1"/>
      <c r="N12" s="218">
        <v>9</v>
      </c>
      <c r="O12" s="1"/>
      <c r="P12" s="221" t="s">
        <v>3728</v>
      </c>
      <c r="Q12" s="221" t="s">
        <v>4636</v>
      </c>
      <c r="R12" s="172" t="str">
        <f t="shared" si="1"/>
        <v xml:space="preserve">10108 KITS HOe </v>
      </c>
      <c r="S12" s="172" t="str">
        <f t="shared" si="2"/>
        <v>101 MATÉRIEL TROCHITA</v>
      </c>
    </row>
    <row r="13" spans="1:19" ht="13" customHeight="1">
      <c r="A13" s="214" t="str">
        <f t="shared" si="0"/>
        <v>1010801</v>
      </c>
      <c r="B13">
        <v>12</v>
      </c>
      <c r="C13" s="222">
        <v>3</v>
      </c>
      <c r="D13" s="222">
        <v>101</v>
      </c>
      <c r="E13" s="223" t="s">
        <v>3520</v>
      </c>
      <c r="F13" s="223" t="s">
        <v>4625</v>
      </c>
      <c r="G13" s="222" t="s">
        <v>3536</v>
      </c>
      <c r="H13" s="223" t="s">
        <v>3755</v>
      </c>
      <c r="I13" s="223" t="s">
        <v>4657</v>
      </c>
      <c r="J13" s="225" t="s">
        <v>3499</v>
      </c>
      <c r="K13" s="223" t="s">
        <v>3524</v>
      </c>
      <c r="L13" s="223" t="s">
        <v>4671</v>
      </c>
      <c r="M13" s="1"/>
      <c r="O13" s="218"/>
      <c r="P13" s="221" t="s">
        <v>3727</v>
      </c>
      <c r="Q13" s="221" t="s">
        <v>4637</v>
      </c>
      <c r="R13" s="172" t="str">
        <f>A13&amp;" "&amp;K13</f>
        <v>1010801 VOITURES</v>
      </c>
      <c r="S13" s="172" t="str">
        <f>LEFT(A13,5)&amp;" "&amp;H13</f>
        <v>10108 KITS Hoe</v>
      </c>
    </row>
    <row r="14" spans="1:19" ht="13" customHeight="1">
      <c r="A14" s="214" t="str">
        <f t="shared" si="0"/>
        <v>1010802</v>
      </c>
      <c r="B14">
        <v>13</v>
      </c>
      <c r="C14" s="222">
        <v>3</v>
      </c>
      <c r="D14" s="222">
        <v>101</v>
      </c>
      <c r="E14" s="223" t="s">
        <v>3520</v>
      </c>
      <c r="F14" s="223" t="s">
        <v>4625</v>
      </c>
      <c r="G14" s="222" t="s">
        <v>3536</v>
      </c>
      <c r="H14" s="223" t="s">
        <v>3537</v>
      </c>
      <c r="I14" s="223" t="s">
        <v>4657</v>
      </c>
      <c r="J14" s="225" t="s">
        <v>3510</v>
      </c>
      <c r="K14" s="223" t="s">
        <v>3526</v>
      </c>
      <c r="L14" s="223" t="s">
        <v>4672</v>
      </c>
      <c r="M14" s="1"/>
      <c r="O14" s="218"/>
      <c r="P14" s="221" t="s">
        <v>3726</v>
      </c>
      <c r="Q14" s="221" t="s">
        <v>4638</v>
      </c>
      <c r="R14" s="172" t="str">
        <f>A14&amp;" "&amp;K14</f>
        <v>1010802 WAGONS</v>
      </c>
      <c r="S14" s="172" t="str">
        <f>LEFT(A14,5)&amp;" "&amp;H14</f>
        <v>10108 KITS HOe</v>
      </c>
    </row>
    <row r="15" spans="1:19" ht="13" customHeight="1">
      <c r="A15" s="214" t="str">
        <f t="shared" si="0"/>
        <v>10109</v>
      </c>
      <c r="B15">
        <v>14</v>
      </c>
      <c r="C15" s="219">
        <v>2</v>
      </c>
      <c r="D15" s="219">
        <v>101</v>
      </c>
      <c r="E15" s="220" t="s">
        <v>3520</v>
      </c>
      <c r="F15" s="220" t="s">
        <v>4625</v>
      </c>
      <c r="G15" s="219" t="s">
        <v>3538</v>
      </c>
      <c r="H15" s="220" t="s">
        <v>3539</v>
      </c>
      <c r="I15" s="220" t="s">
        <v>4658</v>
      </c>
      <c r="J15" s="220"/>
      <c r="K15" s="220"/>
      <c r="L15" s="220"/>
      <c r="M15" s="1"/>
      <c r="N15" s="218">
        <v>10</v>
      </c>
      <c r="O15" s="1"/>
      <c r="P15" s="226" t="s">
        <v>3540</v>
      </c>
      <c r="Q15" s="221" t="s">
        <v>4639</v>
      </c>
      <c r="R15" s="172" t="str">
        <f>A15&amp;" "&amp;H15&amp;" "&amp;K15</f>
        <v xml:space="preserve">10109 LOCOMOTIVES HOe </v>
      </c>
      <c r="S15" s="172" t="str">
        <f>LEFT(A15,3)&amp;" "&amp;E15</f>
        <v>101 MATÉRIEL TROCHITA</v>
      </c>
    </row>
    <row r="16" spans="1:19" ht="13" customHeight="1">
      <c r="A16" s="214" t="str">
        <f t="shared" si="0"/>
        <v>10110</v>
      </c>
      <c r="B16">
        <v>15</v>
      </c>
      <c r="C16" s="219">
        <v>2</v>
      </c>
      <c r="D16" s="219">
        <v>101</v>
      </c>
      <c r="E16" s="220" t="s">
        <v>3520</v>
      </c>
      <c r="F16" s="220" t="s">
        <v>4625</v>
      </c>
      <c r="G16" s="219" t="s">
        <v>3541</v>
      </c>
      <c r="H16" s="220" t="s">
        <v>3542</v>
      </c>
      <c r="I16" s="220" t="s">
        <v>4659</v>
      </c>
      <c r="J16" s="220"/>
      <c r="K16" s="220"/>
      <c r="L16" s="220"/>
      <c r="M16" s="1"/>
      <c r="N16" s="218">
        <v>11</v>
      </c>
      <c r="O16" s="1"/>
      <c r="P16" s="221" t="s">
        <v>3543</v>
      </c>
      <c r="Q16" s="226" t="s">
        <v>4640</v>
      </c>
      <c r="R16" s="172" t="str">
        <f>A16&amp;" "&amp;H16&amp;" "&amp;K16</f>
        <v xml:space="preserve">10110 ACCESSOIRES HOe </v>
      </c>
      <c r="S16" s="172" t="str">
        <f>LEFT(A16,3)&amp;" "&amp;E16</f>
        <v>101 MATÉRIEL TROCHITA</v>
      </c>
    </row>
    <row r="17" spans="1:19" ht="13" customHeight="1">
      <c r="A17" s="214" t="str">
        <f t="shared" si="0"/>
        <v>10111</v>
      </c>
      <c r="B17">
        <v>16</v>
      </c>
      <c r="C17" s="219">
        <v>2</v>
      </c>
      <c r="D17" s="219">
        <v>101</v>
      </c>
      <c r="E17" s="220" t="s">
        <v>3520</v>
      </c>
      <c r="F17" s="220" t="s">
        <v>4625</v>
      </c>
      <c r="G17" s="219" t="s">
        <v>3544</v>
      </c>
      <c r="H17" s="220" t="s">
        <v>3545</v>
      </c>
      <c r="I17" s="220" t="s">
        <v>4660</v>
      </c>
      <c r="J17" s="220"/>
      <c r="K17" s="220"/>
      <c r="L17" s="220"/>
      <c r="M17" s="1"/>
      <c r="N17" s="1"/>
      <c r="O17" s="1"/>
      <c r="P17" s="221" t="s">
        <v>759</v>
      </c>
      <c r="Q17" s="226" t="s">
        <v>4641</v>
      </c>
      <c r="R17" s="172" t="str">
        <f>A17&amp;" "&amp;H17&amp;" "&amp;K17</f>
        <v xml:space="preserve">10111 BÂTIMENTS HOe </v>
      </c>
      <c r="S17" s="172" t="str">
        <f>LEFT(A17,3)&amp;" "&amp;E17</f>
        <v>101 MATÉRIEL TROCHITA</v>
      </c>
    </row>
    <row r="18" spans="1:19" ht="13" customHeight="1">
      <c r="A18" s="214" t="str">
        <f t="shared" si="0"/>
        <v>10112</v>
      </c>
      <c r="B18">
        <v>17</v>
      </c>
      <c r="C18" s="219">
        <v>2</v>
      </c>
      <c r="D18" s="219">
        <v>101</v>
      </c>
      <c r="E18" s="220" t="s">
        <v>3520</v>
      </c>
      <c r="F18" s="220" t="s">
        <v>4625</v>
      </c>
      <c r="G18" s="219" t="s">
        <v>3546</v>
      </c>
      <c r="H18" s="220" t="s">
        <v>3547</v>
      </c>
      <c r="I18" s="220" t="s">
        <v>4661</v>
      </c>
      <c r="J18" s="220"/>
      <c r="K18" s="220"/>
      <c r="L18" s="220"/>
      <c r="M18" s="1"/>
      <c r="N18" s="218">
        <v>13</v>
      </c>
      <c r="O18" s="1"/>
      <c r="P18" s="226" t="s">
        <v>3535</v>
      </c>
      <c r="Q18" s="226" t="s">
        <v>4642</v>
      </c>
      <c r="R18" s="172" t="str">
        <f>A18&amp;" "&amp;H18&amp;" "&amp;K18</f>
        <v xml:space="preserve">10112 AFFICHES HOe </v>
      </c>
      <c r="S18" s="172" t="str">
        <f>LEFT(A18,3)&amp;" "&amp;E18</f>
        <v>101 MATÉRIEL TROCHITA</v>
      </c>
    </row>
    <row r="19" spans="1:19" ht="13" customHeight="1">
      <c r="A19" s="214" t="str">
        <f t="shared" si="0"/>
        <v>10113</v>
      </c>
      <c r="B19">
        <v>18</v>
      </c>
      <c r="C19" s="219">
        <v>2</v>
      </c>
      <c r="D19" s="219">
        <v>101</v>
      </c>
      <c r="E19" s="220" t="s">
        <v>3520</v>
      </c>
      <c r="F19" s="220" t="s">
        <v>4625</v>
      </c>
      <c r="G19" s="219" t="s">
        <v>3548</v>
      </c>
      <c r="H19" s="220" t="s">
        <v>3549</v>
      </c>
      <c r="I19" s="220" t="s">
        <v>4662</v>
      </c>
      <c r="J19" s="220"/>
      <c r="K19" s="220"/>
      <c r="L19" s="220"/>
      <c r="M19" s="1"/>
      <c r="N19" s="218">
        <v>14</v>
      </c>
      <c r="O19" s="1"/>
      <c r="P19" s="226" t="s">
        <v>414</v>
      </c>
      <c r="Q19" s="226" t="s">
        <v>4643</v>
      </c>
      <c r="R19" s="172" t="str">
        <f>A19&amp;" "&amp;H19&amp;" "&amp;K19</f>
        <v xml:space="preserve">10113 MODULES HOe </v>
      </c>
      <c r="S19" s="172" t="str">
        <f>LEFT(A19,3)&amp;" "&amp;E19</f>
        <v>101 MATÉRIEL TROCHITA</v>
      </c>
    </row>
    <row r="20" spans="1:19" ht="13" customHeight="1">
      <c r="A20" s="214" t="str">
        <f t="shared" si="0"/>
        <v>102</v>
      </c>
      <c r="B20">
        <v>19</v>
      </c>
      <c r="C20" s="215">
        <v>1</v>
      </c>
      <c r="D20" s="215">
        <v>102</v>
      </c>
      <c r="E20" s="216" t="s">
        <v>3550</v>
      </c>
      <c r="F20" s="216" t="s">
        <v>4648</v>
      </c>
      <c r="G20" s="217"/>
      <c r="H20" s="216"/>
      <c r="I20" s="216"/>
      <c r="J20" s="216"/>
      <c r="K20" s="216"/>
      <c r="L20" s="216"/>
      <c r="M20" s="218">
        <v>2</v>
      </c>
      <c r="N20" s="1"/>
      <c r="O20" s="1"/>
      <c r="P20" s="216" t="s">
        <v>3551</v>
      </c>
      <c r="Q20" s="216" t="s">
        <v>4644</v>
      </c>
      <c r="R20" s="172" t="str">
        <f>A20&amp;" "&amp;E20&amp;" "&amp;H20&amp;" "&amp;K20</f>
        <v xml:space="preserve">102 MATÉRIEL PROVENCIAL  </v>
      </c>
      <c r="S20" t="s">
        <v>3659</v>
      </c>
    </row>
    <row r="21" spans="1:19" ht="13" customHeight="1">
      <c r="A21" s="214" t="str">
        <f t="shared" si="0"/>
        <v>10201</v>
      </c>
      <c r="B21">
        <v>20</v>
      </c>
      <c r="C21" s="219">
        <v>2</v>
      </c>
      <c r="D21" s="219">
        <v>102</v>
      </c>
      <c r="E21" s="220" t="s">
        <v>3550</v>
      </c>
      <c r="F21" s="220" t="s">
        <v>4648</v>
      </c>
      <c r="G21" s="227" t="s">
        <v>3499</v>
      </c>
      <c r="H21" s="220" t="s">
        <v>3552</v>
      </c>
      <c r="I21" s="220" t="s">
        <v>4663</v>
      </c>
      <c r="J21" s="220"/>
      <c r="K21" s="220"/>
      <c r="L21" s="220"/>
      <c r="M21" s="1"/>
      <c r="N21" s="218">
        <v>16</v>
      </c>
      <c r="O21" s="1"/>
      <c r="P21" s="221" t="s">
        <v>3553</v>
      </c>
      <c r="Q21" s="221" t="s">
        <v>4645</v>
      </c>
      <c r="R21" s="172" t="str">
        <f>A21&amp;" "&amp;H21&amp;" "&amp;K21</f>
        <v xml:space="preserve">10201 KITS HOm </v>
      </c>
      <c r="S21" s="172" t="str">
        <f>LEFT(A21,3)&amp;" "&amp;E21</f>
        <v>102 MATÉRIEL PROVENCIAL</v>
      </c>
    </row>
    <row r="22" spans="1:19" ht="13" customHeight="1">
      <c r="A22" s="214" t="str">
        <f t="shared" si="0"/>
        <v>10202</v>
      </c>
      <c r="B22">
        <v>21</v>
      </c>
      <c r="C22" s="219">
        <v>2</v>
      </c>
      <c r="D22" s="219">
        <v>102</v>
      </c>
      <c r="E22" s="220" t="s">
        <v>3550</v>
      </c>
      <c r="F22" s="220" t="s">
        <v>4648</v>
      </c>
      <c r="G22" s="227" t="s">
        <v>3510</v>
      </c>
      <c r="H22" s="220" t="s">
        <v>3554</v>
      </c>
      <c r="I22" s="220" t="s">
        <v>4664</v>
      </c>
      <c r="J22" s="220"/>
      <c r="K22" s="220"/>
      <c r="L22" s="220"/>
      <c r="M22" s="1"/>
      <c r="N22" s="218">
        <v>17</v>
      </c>
      <c r="O22" s="1"/>
      <c r="P22" s="221" t="s">
        <v>3555</v>
      </c>
      <c r="Q22" s="221" t="s">
        <v>4646</v>
      </c>
      <c r="R22" s="172" t="str">
        <f>A22&amp;" "&amp;H22&amp;" "&amp;K22</f>
        <v xml:space="preserve">10202 ACCESSOIRES HOm </v>
      </c>
      <c r="S22" s="172" t="str">
        <f>LEFT(A22,3)&amp;" "&amp;E22</f>
        <v>102 MATÉRIEL PROVENCIAL</v>
      </c>
    </row>
    <row r="23" spans="1:19" ht="13" customHeight="1">
      <c r="A23" s="214" t="str">
        <f t="shared" si="0"/>
        <v>103</v>
      </c>
      <c r="B23">
        <v>22</v>
      </c>
      <c r="C23" s="215">
        <v>1</v>
      </c>
      <c r="D23" s="215">
        <v>103</v>
      </c>
      <c r="E23" s="216" t="s">
        <v>3556</v>
      </c>
      <c r="F23" s="216" t="s">
        <v>4649</v>
      </c>
      <c r="G23" s="217"/>
      <c r="H23" s="216"/>
      <c r="I23" s="216"/>
      <c r="J23" s="216"/>
      <c r="K23" s="216"/>
      <c r="L23" s="216"/>
      <c r="M23" s="218">
        <v>3</v>
      </c>
      <c r="N23" s="1"/>
      <c r="O23" s="1"/>
      <c r="P23" s="216" t="s">
        <v>3557</v>
      </c>
      <c r="Q23" s="216" t="s">
        <v>4647</v>
      </c>
      <c r="R23" s="172" t="str">
        <f>A23&amp;" "&amp;E23&amp;" "&amp;H23&amp;" "&amp;K23</f>
        <v xml:space="preserve">103 CHEMINS FER PROVENCE  </v>
      </c>
      <c r="S23" t="s">
        <v>3659</v>
      </c>
    </row>
    <row r="24" spans="1:19" ht="16">
      <c r="A24" s="214" t="str">
        <f t="shared" si="0"/>
        <v>10301</v>
      </c>
      <c r="B24">
        <v>23</v>
      </c>
      <c r="C24" s="219">
        <v>2</v>
      </c>
      <c r="D24" s="219">
        <v>103</v>
      </c>
      <c r="E24" s="220" t="s">
        <v>3556</v>
      </c>
      <c r="F24" s="220" t="s">
        <v>4649</v>
      </c>
      <c r="G24" s="227" t="s">
        <v>3499</v>
      </c>
      <c r="H24" s="220" t="s">
        <v>3558</v>
      </c>
      <c r="I24" s="220" t="s">
        <v>4665</v>
      </c>
      <c r="J24" s="220"/>
      <c r="K24" s="220"/>
      <c r="L24" s="220"/>
      <c r="M24" s="1"/>
      <c r="N24" s="218">
        <v>19</v>
      </c>
      <c r="O24" s="1"/>
      <c r="P24" s="228" t="s">
        <v>3729</v>
      </c>
      <c r="Q24" s="228" t="s">
        <v>4683</v>
      </c>
      <c r="R24" s="172" t="str">
        <f>A24&amp;" "&amp;H24&amp;" "&amp;K24</f>
        <v xml:space="preserve">10301 KITS Om </v>
      </c>
      <c r="S24" s="172" t="str">
        <f>LEFT(A24,3)&amp;" "&amp;E24</f>
        <v>103 CHEMINS FER PROVENCE</v>
      </c>
    </row>
    <row r="25" spans="1:19" ht="16">
      <c r="A25" s="214" t="str">
        <f t="shared" si="0"/>
        <v>1030101</v>
      </c>
      <c r="B25">
        <v>24</v>
      </c>
      <c r="C25" s="222">
        <v>3</v>
      </c>
      <c r="D25" s="224">
        <v>103</v>
      </c>
      <c r="E25" s="223" t="s">
        <v>3556</v>
      </c>
      <c r="F25" s="223" t="s">
        <v>4649</v>
      </c>
      <c r="G25" s="222" t="s">
        <v>3499</v>
      </c>
      <c r="H25" s="223" t="s">
        <v>3558</v>
      </c>
      <c r="I25" s="223" t="s">
        <v>4665</v>
      </c>
      <c r="J25" s="222" t="s">
        <v>3499</v>
      </c>
      <c r="K25" s="223" t="s">
        <v>3247</v>
      </c>
      <c r="L25" s="223" t="s">
        <v>4666</v>
      </c>
      <c r="M25" s="1"/>
      <c r="O25" s="218"/>
      <c r="P25" s="228" t="s">
        <v>3730</v>
      </c>
      <c r="Q25" s="228" t="s">
        <v>4684</v>
      </c>
      <c r="R25" s="172" t="str">
        <f>A25&amp;" "&amp;K25</f>
        <v>1030101 BOIS</v>
      </c>
      <c r="S25" s="172" t="str">
        <f>LEFT(A25,5)&amp;" "&amp;H25</f>
        <v>10301 KITS Om</v>
      </c>
    </row>
    <row r="26" spans="1:19" ht="16">
      <c r="A26" s="214" t="str">
        <f t="shared" si="0"/>
        <v>1030102</v>
      </c>
      <c r="B26">
        <v>25</v>
      </c>
      <c r="C26" s="222">
        <v>3</v>
      </c>
      <c r="D26" s="224">
        <v>103</v>
      </c>
      <c r="E26" s="223" t="s">
        <v>3556</v>
      </c>
      <c r="F26" s="223" t="s">
        <v>4649</v>
      </c>
      <c r="G26" s="222" t="s">
        <v>3499</v>
      </c>
      <c r="H26" s="223" t="s">
        <v>3558</v>
      </c>
      <c r="I26" s="223" t="s">
        <v>4665</v>
      </c>
      <c r="J26" s="222" t="s">
        <v>3510</v>
      </c>
      <c r="K26" s="223" t="s">
        <v>3248</v>
      </c>
      <c r="L26" s="223" t="s">
        <v>4667</v>
      </c>
      <c r="M26" s="1"/>
      <c r="O26" s="218"/>
      <c r="P26" s="228" t="s">
        <v>3731</v>
      </c>
      <c r="Q26" s="300" t="s">
        <v>4685</v>
      </c>
      <c r="R26" s="172" t="str">
        <f>A26&amp;" "&amp;K26</f>
        <v>1030102 LAITON</v>
      </c>
      <c r="S26" s="172" t="str">
        <f>LEFT(A26,5)&amp;" "&amp;H26</f>
        <v>10301 KITS Om</v>
      </c>
    </row>
    <row r="27" spans="1:19" ht="13" customHeight="1">
      <c r="A27" s="214" t="str">
        <f t="shared" si="0"/>
        <v>10302</v>
      </c>
      <c r="B27">
        <v>26</v>
      </c>
      <c r="C27" s="219">
        <v>2</v>
      </c>
      <c r="D27" s="219">
        <v>103</v>
      </c>
      <c r="E27" s="220" t="s">
        <v>3556</v>
      </c>
      <c r="F27" s="220" t="s">
        <v>4649</v>
      </c>
      <c r="G27" s="219" t="s">
        <v>3510</v>
      </c>
      <c r="H27" s="220" t="s">
        <v>3559</v>
      </c>
      <c r="I27" s="220" t="s">
        <v>4668</v>
      </c>
      <c r="J27" s="220"/>
      <c r="K27" s="220"/>
      <c r="L27" s="220"/>
      <c r="M27" s="1"/>
      <c r="N27" s="218">
        <v>20</v>
      </c>
      <c r="O27" s="1"/>
      <c r="P27" s="228" t="s">
        <v>3732</v>
      </c>
      <c r="Q27" s="228" t="s">
        <v>4686</v>
      </c>
      <c r="R27" s="172" t="str">
        <f>A27&amp;" "&amp;H27&amp;" "&amp;K27</f>
        <v xml:space="preserve">10302 MONTÉS Om </v>
      </c>
      <c r="S27" s="172" t="str">
        <f>LEFT(A27,3)&amp;" "&amp;E27</f>
        <v>103 CHEMINS FER PROVENCE</v>
      </c>
    </row>
    <row r="28" spans="1:19" ht="13" customHeight="1">
      <c r="A28" s="214" t="str">
        <f t="shared" si="0"/>
        <v>10303</v>
      </c>
      <c r="B28">
        <v>27</v>
      </c>
      <c r="C28" s="219">
        <v>2</v>
      </c>
      <c r="D28" s="219">
        <v>103</v>
      </c>
      <c r="E28" s="220" t="s">
        <v>3556</v>
      </c>
      <c r="F28" s="220" t="s">
        <v>4649</v>
      </c>
      <c r="G28" s="219" t="s">
        <v>3500</v>
      </c>
      <c r="H28" s="220" t="s">
        <v>3560</v>
      </c>
      <c r="I28" s="220" t="s">
        <v>4669</v>
      </c>
      <c r="J28" s="220"/>
      <c r="K28" s="220"/>
      <c r="L28" s="220"/>
      <c r="M28" s="1"/>
      <c r="N28" s="218">
        <v>21</v>
      </c>
      <c r="O28" s="1"/>
      <c r="P28" s="228" t="s">
        <v>3561</v>
      </c>
      <c r="Q28" s="228" t="s">
        <v>4687</v>
      </c>
      <c r="R28" s="172" t="str">
        <f>A28&amp;" "&amp;H28&amp;" "&amp;K28</f>
        <v xml:space="preserve">10303 MONTAGES </v>
      </c>
      <c r="S28" s="172" t="str">
        <f>LEFT(A28,3)&amp;" "&amp;E28</f>
        <v>103 CHEMINS FER PROVENCE</v>
      </c>
    </row>
    <row r="29" spans="1:19" ht="13" customHeight="1">
      <c r="A29" s="214" t="str">
        <f t="shared" si="0"/>
        <v>10304</v>
      </c>
      <c r="B29">
        <v>28</v>
      </c>
      <c r="C29" s="219">
        <v>2</v>
      </c>
      <c r="D29" s="219">
        <v>103</v>
      </c>
      <c r="E29" s="220" t="s">
        <v>3556</v>
      </c>
      <c r="F29" s="220" t="s">
        <v>4649</v>
      </c>
      <c r="G29" s="219" t="s">
        <v>3501</v>
      </c>
      <c r="H29" s="220" t="s">
        <v>3562</v>
      </c>
      <c r="I29" s="220" t="s">
        <v>4670</v>
      </c>
      <c r="J29" s="220"/>
      <c r="K29" s="220"/>
      <c r="L29" s="220"/>
      <c r="M29" s="1"/>
      <c r="N29" s="218">
        <v>22</v>
      </c>
      <c r="O29" s="1"/>
      <c r="P29" s="228" t="s">
        <v>3725</v>
      </c>
      <c r="Q29" s="228" t="s">
        <v>4688</v>
      </c>
      <c r="R29" s="172" t="str">
        <f>A29&amp;" "&amp;H29&amp;" "&amp;K29</f>
        <v xml:space="preserve">10304 ACCESSOIRES Om </v>
      </c>
      <c r="S29" s="172" t="str">
        <f>LEFT(A29,3)&amp;" "&amp;E29</f>
        <v>103 CHEMINS FER PROVENCE</v>
      </c>
    </row>
    <row r="30" spans="1:19" ht="13" customHeight="1">
      <c r="A30" s="214" t="str">
        <f t="shared" si="0"/>
        <v>1030401</v>
      </c>
      <c r="B30">
        <v>29</v>
      </c>
      <c r="C30" s="222">
        <v>3</v>
      </c>
      <c r="D30" s="224">
        <v>103</v>
      </c>
      <c r="E30" s="223" t="s">
        <v>3556</v>
      </c>
      <c r="F30" s="223" t="s">
        <v>4649</v>
      </c>
      <c r="G30" s="224" t="s">
        <v>3501</v>
      </c>
      <c r="H30" s="223" t="s">
        <v>3562</v>
      </c>
      <c r="I30" s="223" t="s">
        <v>4670</v>
      </c>
      <c r="J30" s="222" t="s">
        <v>3499</v>
      </c>
      <c r="K30" s="223" t="s">
        <v>3247</v>
      </c>
      <c r="L30" s="223" t="s">
        <v>4673</v>
      </c>
      <c r="M30" s="1"/>
      <c r="N30" s="1"/>
      <c r="O30" s="218">
        <v>22</v>
      </c>
      <c r="P30" s="228" t="s">
        <v>3721</v>
      </c>
      <c r="Q30" s="228" t="s">
        <v>4689</v>
      </c>
      <c r="R30" s="172" t="str">
        <f>A30&amp;" "&amp;K30</f>
        <v>1030401 BOIS</v>
      </c>
      <c r="S30" s="172" t="str">
        <f>LEFT(A30,5)&amp;" "&amp;H30</f>
        <v>10304 ACCESSOIRES Om</v>
      </c>
    </row>
    <row r="31" spans="1:19" ht="13" customHeight="1">
      <c r="A31" s="214" t="str">
        <f t="shared" si="0"/>
        <v>1030402</v>
      </c>
      <c r="B31">
        <v>30</v>
      </c>
      <c r="C31" s="222">
        <v>3</v>
      </c>
      <c r="D31" s="224">
        <v>103</v>
      </c>
      <c r="E31" s="223" t="s">
        <v>3556</v>
      </c>
      <c r="F31" s="223" t="s">
        <v>4649</v>
      </c>
      <c r="G31" s="224" t="s">
        <v>3501</v>
      </c>
      <c r="H31" s="223" t="s">
        <v>3562</v>
      </c>
      <c r="I31" s="223" t="s">
        <v>4670</v>
      </c>
      <c r="J31" s="222" t="s">
        <v>3510</v>
      </c>
      <c r="K31" s="223" t="s">
        <v>3563</v>
      </c>
      <c r="L31" s="223" t="s">
        <v>4674</v>
      </c>
      <c r="M31" s="1"/>
      <c r="N31" s="1"/>
      <c r="O31" s="218">
        <v>23</v>
      </c>
      <c r="P31" s="228" t="s">
        <v>3722</v>
      </c>
      <c r="Q31" s="300" t="s">
        <v>4690</v>
      </c>
      <c r="R31" s="172" t="str">
        <f>A31&amp;" "&amp;K31</f>
        <v>1030402 MÉTAL</v>
      </c>
      <c r="S31" s="172" t="str">
        <f>LEFT(A31,5)&amp;" "&amp;H31</f>
        <v>10304 ACCESSOIRES Om</v>
      </c>
    </row>
    <row r="32" spans="1:19" ht="13" customHeight="1">
      <c r="A32" s="214" t="str">
        <f t="shared" si="0"/>
        <v>1030403</v>
      </c>
      <c r="B32">
        <v>31</v>
      </c>
      <c r="C32" s="222">
        <v>3</v>
      </c>
      <c r="D32" s="224">
        <v>103</v>
      </c>
      <c r="E32" s="223" t="s">
        <v>3556</v>
      </c>
      <c r="F32" s="223" t="s">
        <v>4649</v>
      </c>
      <c r="G32" s="224" t="s">
        <v>3501</v>
      </c>
      <c r="H32" s="223" t="s">
        <v>3562</v>
      </c>
      <c r="I32" s="223" t="s">
        <v>4670</v>
      </c>
      <c r="J32" s="222" t="s">
        <v>3500</v>
      </c>
      <c r="K32" s="223" t="s">
        <v>3564</v>
      </c>
      <c r="L32" s="223" t="s">
        <v>4675</v>
      </c>
      <c r="M32" s="1"/>
      <c r="N32" s="1"/>
      <c r="O32" s="1">
        <v>24</v>
      </c>
      <c r="P32" s="228" t="s">
        <v>3723</v>
      </c>
      <c r="Q32" s="300" t="s">
        <v>4691</v>
      </c>
      <c r="R32" s="172" t="str">
        <f>A32&amp;" "&amp;K32</f>
        <v>1030403 PLASTIC</v>
      </c>
      <c r="S32" s="172" t="str">
        <f>LEFT(A32,5)&amp;" "&amp;H32</f>
        <v>10304 ACCESSOIRES Om</v>
      </c>
    </row>
    <row r="33" spans="1:19" ht="13" customHeight="1">
      <c r="A33" s="214" t="str">
        <f t="shared" si="0"/>
        <v>1030404</v>
      </c>
      <c r="B33">
        <v>32</v>
      </c>
      <c r="C33" s="222">
        <v>3</v>
      </c>
      <c r="D33" s="224">
        <v>103</v>
      </c>
      <c r="E33" s="223" t="s">
        <v>3556</v>
      </c>
      <c r="F33" s="223" t="s">
        <v>4649</v>
      </c>
      <c r="G33" s="224" t="s">
        <v>3501</v>
      </c>
      <c r="H33" s="223" t="s">
        <v>3562</v>
      </c>
      <c r="I33" s="223" t="s">
        <v>4670</v>
      </c>
      <c r="J33" s="222" t="s">
        <v>3501</v>
      </c>
      <c r="K33" s="223" t="s">
        <v>3565</v>
      </c>
      <c r="L33" s="223" t="s">
        <v>4676</v>
      </c>
      <c r="M33" s="1"/>
      <c r="N33" s="1"/>
      <c r="O33" s="1">
        <v>25</v>
      </c>
      <c r="P33" s="228" t="s">
        <v>3724</v>
      </c>
      <c r="Q33" s="228" t="s">
        <v>4692</v>
      </c>
      <c r="R33" s="172" t="str">
        <f>A33&amp;" "&amp;K33</f>
        <v>1030404 PLÂTRE</v>
      </c>
      <c r="S33" s="172" t="str">
        <f>LEFT(A33,5)&amp;" "&amp;H33</f>
        <v>10304 ACCESSOIRES Om</v>
      </c>
    </row>
    <row r="34" spans="1:19" ht="16">
      <c r="A34" s="214" t="str">
        <f t="shared" ref="A34:A65" si="3">D34&amp;G34&amp;J34</f>
        <v>10305</v>
      </c>
      <c r="B34">
        <v>33</v>
      </c>
      <c r="C34" s="219">
        <v>2</v>
      </c>
      <c r="D34" s="219">
        <v>103</v>
      </c>
      <c r="E34" s="220" t="s">
        <v>3556</v>
      </c>
      <c r="F34" s="220" t="s">
        <v>4649</v>
      </c>
      <c r="G34" s="219" t="s">
        <v>3502</v>
      </c>
      <c r="H34" s="220" t="s">
        <v>3566</v>
      </c>
      <c r="I34" s="220" t="s">
        <v>4677</v>
      </c>
      <c r="J34" s="220"/>
      <c r="K34" s="220"/>
      <c r="L34" s="220"/>
      <c r="M34" s="1"/>
      <c r="N34" s="218">
        <v>26</v>
      </c>
      <c r="O34" s="1"/>
      <c r="P34" s="228" t="s">
        <v>3567</v>
      </c>
      <c r="Q34" s="228" t="s">
        <v>4693</v>
      </c>
      <c r="R34" s="172" t="str">
        <f>A34&amp;" "&amp;H34&amp;" "&amp;K34</f>
        <v xml:space="preserve">10305 AFFICHES Om </v>
      </c>
      <c r="S34" s="172" t="str">
        <f>LEFT(A34,3)&amp;" "&amp;E34</f>
        <v>103 CHEMINS FER PROVENCE</v>
      </c>
    </row>
    <row r="35" spans="1:19" ht="16">
      <c r="A35" s="214" t="str">
        <f t="shared" si="3"/>
        <v>10306</v>
      </c>
      <c r="B35">
        <v>34</v>
      </c>
      <c r="C35" s="219">
        <v>2</v>
      </c>
      <c r="D35" s="219">
        <v>103</v>
      </c>
      <c r="E35" s="220" t="s">
        <v>3556</v>
      </c>
      <c r="F35" s="220" t="s">
        <v>4649</v>
      </c>
      <c r="G35" s="219" t="s">
        <v>3503</v>
      </c>
      <c r="H35" s="220" t="s">
        <v>3552</v>
      </c>
      <c r="I35" s="220" t="s">
        <v>4663</v>
      </c>
      <c r="J35" s="220"/>
      <c r="K35" s="220"/>
      <c r="L35" s="220"/>
      <c r="M35" s="1"/>
      <c r="N35" s="218">
        <v>27</v>
      </c>
      <c r="O35" s="1"/>
      <c r="P35" s="228" t="s">
        <v>3733</v>
      </c>
      <c r="Q35" s="228" t="s">
        <v>4694</v>
      </c>
      <c r="R35" s="172" t="str">
        <f>A35&amp;" "&amp;H35&amp;" "&amp;K35</f>
        <v xml:space="preserve">10306 KITS HOm </v>
      </c>
      <c r="S35" s="172" t="str">
        <f>LEFT(A35,3)&amp;" "&amp;E35</f>
        <v>103 CHEMINS FER PROVENCE</v>
      </c>
    </row>
    <row r="36" spans="1:19" ht="13" customHeight="1">
      <c r="A36" s="214" t="str">
        <f t="shared" si="3"/>
        <v>1030601</v>
      </c>
      <c r="B36">
        <v>35</v>
      </c>
      <c r="C36" s="222">
        <v>3</v>
      </c>
      <c r="D36" s="224">
        <v>103</v>
      </c>
      <c r="E36" s="223" t="s">
        <v>3556</v>
      </c>
      <c r="F36" s="223" t="s">
        <v>4649</v>
      </c>
      <c r="G36" s="224" t="s">
        <v>3503</v>
      </c>
      <c r="H36" s="223" t="s">
        <v>3552</v>
      </c>
      <c r="I36" s="223" t="s">
        <v>4663</v>
      </c>
      <c r="J36" s="222" t="s">
        <v>3499</v>
      </c>
      <c r="K36" s="223" t="s">
        <v>3247</v>
      </c>
      <c r="L36" s="223" t="s">
        <v>4666</v>
      </c>
      <c r="M36" s="1"/>
      <c r="N36" s="1"/>
      <c r="O36" s="218">
        <v>27</v>
      </c>
      <c r="P36" s="228" t="s">
        <v>3734</v>
      </c>
      <c r="Q36" s="228" t="s">
        <v>4695</v>
      </c>
      <c r="R36" s="172" t="str">
        <f>A36&amp;" "&amp;K36</f>
        <v>1030601 BOIS</v>
      </c>
      <c r="S36" s="172" t="str">
        <f>LEFT(A36,5)&amp;" "&amp;H36</f>
        <v>10306 KITS HOm</v>
      </c>
    </row>
    <row r="37" spans="1:19" ht="13" customHeight="1">
      <c r="A37" s="214" t="str">
        <f t="shared" si="3"/>
        <v>1030602</v>
      </c>
      <c r="B37">
        <v>36</v>
      </c>
      <c r="C37" s="222">
        <v>3</v>
      </c>
      <c r="D37" s="224">
        <v>103</v>
      </c>
      <c r="E37" s="223" t="s">
        <v>3556</v>
      </c>
      <c r="F37" s="223" t="s">
        <v>4649</v>
      </c>
      <c r="G37" s="224" t="s">
        <v>3503</v>
      </c>
      <c r="H37" s="223" t="s">
        <v>3552</v>
      </c>
      <c r="I37" s="223" t="s">
        <v>4663</v>
      </c>
      <c r="J37" s="222" t="s">
        <v>3510</v>
      </c>
      <c r="K37" s="223" t="s">
        <v>3248</v>
      </c>
      <c r="L37" s="223" t="s">
        <v>4667</v>
      </c>
      <c r="M37" s="1"/>
      <c r="N37" s="1"/>
      <c r="O37" s="218">
        <v>28</v>
      </c>
      <c r="P37" s="228" t="s">
        <v>3735</v>
      </c>
      <c r="Q37" s="228" t="s">
        <v>4696</v>
      </c>
      <c r="R37" s="172" t="str">
        <f>A37&amp;" "&amp;K37</f>
        <v>1030602 LAITON</v>
      </c>
      <c r="S37" s="172" t="str">
        <f>LEFT(A37,5)&amp;" "&amp;H37</f>
        <v>10306 KITS HOm</v>
      </c>
    </row>
    <row r="38" spans="1:19" ht="13" customHeight="1">
      <c r="A38" s="214" t="str">
        <f t="shared" si="3"/>
        <v>10307</v>
      </c>
      <c r="B38">
        <v>37</v>
      </c>
      <c r="C38" s="219">
        <v>2</v>
      </c>
      <c r="D38" s="219">
        <v>103</v>
      </c>
      <c r="E38" s="220" t="s">
        <v>3556</v>
      </c>
      <c r="F38" s="220" t="s">
        <v>4649</v>
      </c>
      <c r="G38" s="219" t="s">
        <v>3509</v>
      </c>
      <c r="H38" s="220" t="s">
        <v>3568</v>
      </c>
      <c r="I38" s="220" t="s">
        <v>4678</v>
      </c>
      <c r="J38" s="220"/>
      <c r="K38" s="220"/>
      <c r="L38" s="220"/>
      <c r="M38" s="1"/>
      <c r="N38" s="218">
        <v>29</v>
      </c>
      <c r="O38" s="1"/>
      <c r="P38" s="230" t="s">
        <v>3569</v>
      </c>
      <c r="Q38" s="230" t="s">
        <v>4697</v>
      </c>
      <c r="R38" s="172" t="str">
        <f>A38&amp;" "&amp;H38&amp;" "&amp;K38</f>
        <v xml:space="preserve">10307 MODULES HOm </v>
      </c>
      <c r="S38" s="172" t="str">
        <f>LEFT(A38,3)&amp;" "&amp;E38</f>
        <v>103 CHEMINS FER PROVENCE</v>
      </c>
    </row>
    <row r="39" spans="1:19" ht="13" customHeight="1">
      <c r="A39" s="214" t="str">
        <f t="shared" si="3"/>
        <v>10308</v>
      </c>
      <c r="B39">
        <v>38</v>
      </c>
      <c r="C39" s="219">
        <v>2</v>
      </c>
      <c r="D39" s="219">
        <v>103</v>
      </c>
      <c r="E39" s="220" t="s">
        <v>3556</v>
      </c>
      <c r="F39" s="220" t="s">
        <v>4649</v>
      </c>
      <c r="G39" s="219" t="s">
        <v>3536</v>
      </c>
      <c r="H39" s="220" t="s">
        <v>3554</v>
      </c>
      <c r="I39" s="299" t="s">
        <v>4679</v>
      </c>
      <c r="J39" s="220"/>
      <c r="K39" s="220"/>
      <c r="L39" s="220"/>
      <c r="M39" s="1"/>
      <c r="N39" s="218"/>
      <c r="O39" s="1"/>
      <c r="P39" s="228" t="s">
        <v>1713</v>
      </c>
      <c r="Q39" s="228" t="s">
        <v>4698</v>
      </c>
      <c r="R39" s="172" t="str">
        <f>A39&amp;" "&amp;H39&amp;" "&amp;K39</f>
        <v xml:space="preserve">10308 ACCESSOIRES HOm </v>
      </c>
      <c r="S39" s="172" t="str">
        <f>LEFT(A39,3)&amp;" "&amp;E39</f>
        <v>103 CHEMINS FER PROVENCE</v>
      </c>
    </row>
    <row r="40" spans="1:19" ht="13" customHeight="1">
      <c r="A40" s="214" t="str">
        <f t="shared" si="3"/>
        <v>1030801</v>
      </c>
      <c r="B40">
        <v>39</v>
      </c>
      <c r="C40" s="222">
        <v>3</v>
      </c>
      <c r="D40" s="224">
        <v>103</v>
      </c>
      <c r="E40" s="223" t="s">
        <v>3556</v>
      </c>
      <c r="F40" s="223" t="s">
        <v>4649</v>
      </c>
      <c r="G40" s="224" t="s">
        <v>3536</v>
      </c>
      <c r="H40" s="223" t="s">
        <v>3554</v>
      </c>
      <c r="I40" s="223" t="s">
        <v>4679</v>
      </c>
      <c r="J40" s="222" t="s">
        <v>3499</v>
      </c>
      <c r="K40" s="223" t="s">
        <v>3247</v>
      </c>
      <c r="L40" s="223" t="s">
        <v>4673</v>
      </c>
      <c r="M40" s="1"/>
      <c r="N40" s="1"/>
      <c r="O40" s="1">
        <v>31</v>
      </c>
      <c r="P40" s="228" t="s">
        <v>1713</v>
      </c>
      <c r="Q40" s="228" t="s">
        <v>4699</v>
      </c>
      <c r="R40" s="172" t="str">
        <f>A40&amp;" "&amp;K40</f>
        <v>1030801 BOIS</v>
      </c>
      <c r="S40" s="172" t="str">
        <f>LEFT(A40,5)&amp;" "&amp;H40</f>
        <v>10308 ACCESSOIRES HOm</v>
      </c>
    </row>
    <row r="41" spans="1:19" ht="13" customHeight="1">
      <c r="A41" s="214" t="str">
        <f t="shared" si="3"/>
        <v>1030802</v>
      </c>
      <c r="B41">
        <v>40</v>
      </c>
      <c r="C41" s="222">
        <v>3</v>
      </c>
      <c r="D41" s="224">
        <v>103</v>
      </c>
      <c r="E41" s="223" t="s">
        <v>3556</v>
      </c>
      <c r="F41" s="223" t="s">
        <v>4649</v>
      </c>
      <c r="G41" s="224" t="s">
        <v>3536</v>
      </c>
      <c r="H41" s="223" t="s">
        <v>3554</v>
      </c>
      <c r="I41" s="223" t="s">
        <v>4679</v>
      </c>
      <c r="J41" s="222" t="s">
        <v>3510</v>
      </c>
      <c r="K41" s="223" t="s">
        <v>3563</v>
      </c>
      <c r="L41" s="223" t="s">
        <v>4674</v>
      </c>
      <c r="M41" s="1"/>
      <c r="N41" s="1"/>
      <c r="O41" s="218">
        <v>84</v>
      </c>
      <c r="P41" s="228" t="s">
        <v>1713</v>
      </c>
      <c r="Q41" s="228" t="s">
        <v>4700</v>
      </c>
      <c r="R41" s="172" t="str">
        <f>A41&amp;" "&amp;K41</f>
        <v>1030802 MÉTAL</v>
      </c>
      <c r="S41" s="172" t="str">
        <f>LEFT(A41,5)&amp;" "&amp;H41</f>
        <v>10308 ACCESSOIRES HOm</v>
      </c>
    </row>
    <row r="42" spans="1:19" ht="13" customHeight="1">
      <c r="A42" s="214" t="str">
        <f t="shared" si="3"/>
        <v>1030803</v>
      </c>
      <c r="B42">
        <v>41</v>
      </c>
      <c r="C42" s="222">
        <v>3</v>
      </c>
      <c r="D42" s="224">
        <v>103</v>
      </c>
      <c r="E42" s="223" t="s">
        <v>3556</v>
      </c>
      <c r="F42" s="223" t="s">
        <v>4649</v>
      </c>
      <c r="G42" s="224" t="s">
        <v>3536</v>
      </c>
      <c r="H42" s="223" t="s">
        <v>3554</v>
      </c>
      <c r="I42" s="223" t="s">
        <v>4679</v>
      </c>
      <c r="J42" s="222" t="s">
        <v>3500</v>
      </c>
      <c r="K42" s="223" t="s">
        <v>3564</v>
      </c>
      <c r="L42" s="223" t="s">
        <v>4675</v>
      </c>
      <c r="M42" s="1"/>
      <c r="N42" s="1"/>
      <c r="O42" s="1">
        <v>32</v>
      </c>
      <c r="P42" s="228" t="s">
        <v>1713</v>
      </c>
      <c r="Q42" s="300" t="s">
        <v>4701</v>
      </c>
      <c r="R42" s="172" t="str">
        <f>A42&amp;" "&amp;K42</f>
        <v>1030803 PLASTIC</v>
      </c>
      <c r="S42" s="172" t="str">
        <f>LEFT(A42,5)&amp;" "&amp;H42</f>
        <v>10308 ACCESSOIRES HOm</v>
      </c>
    </row>
    <row r="43" spans="1:19" ht="13" customHeight="1">
      <c r="A43" s="214" t="str">
        <f t="shared" si="3"/>
        <v>1030804</v>
      </c>
      <c r="B43">
        <v>42</v>
      </c>
      <c r="C43" s="222">
        <v>3</v>
      </c>
      <c r="D43" s="224">
        <v>103</v>
      </c>
      <c r="E43" s="223" t="s">
        <v>3556</v>
      </c>
      <c r="F43" s="223" t="s">
        <v>4649</v>
      </c>
      <c r="G43" s="224" t="s">
        <v>3536</v>
      </c>
      <c r="H43" s="223" t="s">
        <v>3554</v>
      </c>
      <c r="I43" s="223" t="s">
        <v>4679</v>
      </c>
      <c r="J43" s="222" t="s">
        <v>3501</v>
      </c>
      <c r="K43" s="223" t="s">
        <v>3565</v>
      </c>
      <c r="L43" s="223" t="s">
        <v>4676</v>
      </c>
      <c r="M43" s="1"/>
      <c r="N43" s="1"/>
      <c r="O43" s="218">
        <v>33</v>
      </c>
      <c r="P43" s="228" t="s">
        <v>1713</v>
      </c>
      <c r="Q43" s="300" t="s">
        <v>4702</v>
      </c>
      <c r="R43" s="172" t="str">
        <f>A43&amp;" "&amp;K43</f>
        <v>1030804 PLÂTRE</v>
      </c>
      <c r="S43" s="172" t="str">
        <f>LEFT(A43,5)&amp;" "&amp;H43</f>
        <v>10308 ACCESSOIRES HOm</v>
      </c>
    </row>
    <row r="44" spans="1:19" ht="13" customHeight="1">
      <c r="A44" s="214" t="str">
        <f t="shared" si="3"/>
        <v>10309</v>
      </c>
      <c r="B44">
        <v>43</v>
      </c>
      <c r="C44" s="219">
        <v>2</v>
      </c>
      <c r="D44" s="219">
        <v>103</v>
      </c>
      <c r="E44" s="220" t="s">
        <v>3556</v>
      </c>
      <c r="F44" s="220" t="s">
        <v>4649</v>
      </c>
      <c r="G44" s="219" t="s">
        <v>3538</v>
      </c>
      <c r="H44" s="220" t="s">
        <v>3570</v>
      </c>
      <c r="I44" s="220" t="s">
        <v>4680</v>
      </c>
      <c r="J44" s="220"/>
      <c r="K44" s="220"/>
      <c r="L44" s="220"/>
      <c r="M44" s="1"/>
      <c r="N44" s="218">
        <v>34</v>
      </c>
      <c r="O44" s="1"/>
      <c r="P44" s="231" t="s">
        <v>444</v>
      </c>
      <c r="Q44" s="231" t="s">
        <v>4703</v>
      </c>
      <c r="R44" s="172" t="str">
        <f>A44&amp;" "&amp;H44&amp;" "&amp;K44</f>
        <v xml:space="preserve">10309 BÂTIMENTS HOm </v>
      </c>
      <c r="S44" s="172" t="str">
        <f>LEFT(A44,3)&amp;" "&amp;E44</f>
        <v>103 CHEMINS FER PROVENCE</v>
      </c>
    </row>
    <row r="45" spans="1:19" ht="16">
      <c r="A45" s="214" t="str">
        <f t="shared" si="3"/>
        <v>10310</v>
      </c>
      <c r="B45">
        <v>44</v>
      </c>
      <c r="C45" s="219">
        <v>2</v>
      </c>
      <c r="D45" s="219">
        <v>103</v>
      </c>
      <c r="E45" s="220" t="s">
        <v>3556</v>
      </c>
      <c r="F45" s="220" t="s">
        <v>4649</v>
      </c>
      <c r="G45" s="219" t="s">
        <v>3541</v>
      </c>
      <c r="H45" s="220" t="s">
        <v>3571</v>
      </c>
      <c r="I45" s="220" t="s">
        <v>4681</v>
      </c>
      <c r="J45" s="220"/>
      <c r="K45" s="220"/>
      <c r="L45" s="220"/>
      <c r="M45" s="1"/>
      <c r="N45" s="218">
        <v>35</v>
      </c>
      <c r="O45" s="1"/>
      <c r="P45" s="228" t="s">
        <v>1713</v>
      </c>
      <c r="Q45" s="228" t="s">
        <v>4704</v>
      </c>
      <c r="R45" s="172" t="str">
        <f>A45&amp;" "&amp;H45&amp;" "&amp;K45</f>
        <v xml:space="preserve">10310 AFFICHES HOm </v>
      </c>
      <c r="S45" s="172" t="str">
        <f>LEFT(A45,3)&amp;" "&amp;E45</f>
        <v>103 CHEMINS FER PROVENCE</v>
      </c>
    </row>
    <row r="46" spans="1:19" ht="13" customHeight="1">
      <c r="A46" s="214" t="str">
        <f t="shared" si="3"/>
        <v>10311</v>
      </c>
      <c r="B46">
        <v>45</v>
      </c>
      <c r="C46" s="219">
        <v>2</v>
      </c>
      <c r="D46" s="219">
        <v>103</v>
      </c>
      <c r="E46" s="220" t="s">
        <v>3556</v>
      </c>
      <c r="F46" s="220" t="s">
        <v>4649</v>
      </c>
      <c r="G46" s="219" t="s">
        <v>3544</v>
      </c>
      <c r="H46" s="220" t="s">
        <v>3736</v>
      </c>
      <c r="I46" s="220" t="s">
        <v>4682</v>
      </c>
      <c r="J46" s="220"/>
      <c r="K46" s="220"/>
      <c r="L46" s="220"/>
      <c r="M46" s="178"/>
      <c r="N46" s="249"/>
      <c r="P46" s="228" t="s">
        <v>3737</v>
      </c>
      <c r="Q46" s="228" t="s">
        <v>4705</v>
      </c>
      <c r="R46" s="172" t="str">
        <f>A46&amp;" "&amp;H46&amp;" "&amp;K46</f>
        <v xml:space="preserve">10311 MODÈLES MONTÉS Hom </v>
      </c>
      <c r="S46" s="172" t="str">
        <f>LEFT(A46,3)&amp;" "&amp;E46</f>
        <v>103 CHEMINS FER PROVENCE</v>
      </c>
    </row>
    <row r="47" spans="1:19" ht="13" customHeight="1">
      <c r="A47" s="214" t="str">
        <f t="shared" si="3"/>
        <v>104</v>
      </c>
      <c r="B47">
        <v>46</v>
      </c>
      <c r="C47" s="215">
        <v>1</v>
      </c>
      <c r="D47" s="215">
        <v>104</v>
      </c>
      <c r="E47" s="216" t="s">
        <v>3572</v>
      </c>
      <c r="F47" s="216" t="s">
        <v>4710</v>
      </c>
      <c r="G47" s="217"/>
      <c r="H47" s="216"/>
      <c r="I47" s="216"/>
      <c r="J47" s="216"/>
      <c r="K47" s="216"/>
      <c r="L47" s="216"/>
      <c r="M47" s="218">
        <v>4</v>
      </c>
      <c r="N47" s="1"/>
      <c r="O47" s="1"/>
      <c r="P47" s="216" t="s">
        <v>3738</v>
      </c>
      <c r="Q47" s="216" t="s">
        <v>4706</v>
      </c>
      <c r="R47" s="172" t="str">
        <f>A47&amp;" "&amp;E47&amp;" "&amp;H47&amp;" "&amp;K47</f>
        <v xml:space="preserve">104 AFFICHES  </v>
      </c>
      <c r="S47" t="s">
        <v>3659</v>
      </c>
    </row>
    <row r="48" spans="1:19" ht="13" customHeight="1">
      <c r="A48" s="214" t="str">
        <f t="shared" si="3"/>
        <v>10401</v>
      </c>
      <c r="B48">
        <v>47</v>
      </c>
      <c r="C48" s="219">
        <v>2</v>
      </c>
      <c r="D48" s="219">
        <v>104</v>
      </c>
      <c r="E48" s="220" t="s">
        <v>3572</v>
      </c>
      <c r="F48" s="220" t="s">
        <v>4710</v>
      </c>
      <c r="G48" s="219" t="s">
        <v>3499</v>
      </c>
      <c r="H48" s="220" t="s">
        <v>3573</v>
      </c>
      <c r="I48" s="220" t="s">
        <v>4711</v>
      </c>
      <c r="J48" s="220"/>
      <c r="K48" s="220"/>
      <c r="L48" s="220"/>
      <c r="M48" s="1"/>
      <c r="N48" s="218">
        <v>37</v>
      </c>
      <c r="O48" s="1"/>
      <c r="P48" s="232" t="s">
        <v>3740</v>
      </c>
      <c r="Q48" s="232" t="s">
        <v>4707</v>
      </c>
      <c r="R48" s="172" t="str">
        <f>A48&amp;" "&amp;H48&amp;" "&amp;K48</f>
        <v xml:space="preserve">10401 ALLEMAGNE  </v>
      </c>
      <c r="S48" s="172" t="str">
        <f>LEFT(A48,3)&amp;" "&amp;E48</f>
        <v>104 AFFICHES</v>
      </c>
    </row>
    <row r="49" spans="1:19" ht="13" customHeight="1">
      <c r="A49" s="214" t="str">
        <f t="shared" si="3"/>
        <v>1040101</v>
      </c>
      <c r="B49">
        <v>48</v>
      </c>
      <c r="C49" s="222">
        <v>3</v>
      </c>
      <c r="D49" s="224">
        <v>104</v>
      </c>
      <c r="E49" s="223" t="s">
        <v>3572</v>
      </c>
      <c r="F49" s="223" t="s">
        <v>4710</v>
      </c>
      <c r="G49" s="224" t="s">
        <v>3499</v>
      </c>
      <c r="H49" s="223" t="s">
        <v>3573</v>
      </c>
      <c r="I49" s="223" t="s">
        <v>4711</v>
      </c>
      <c r="J49" s="222" t="s">
        <v>3499</v>
      </c>
      <c r="K49" s="223" t="s">
        <v>3246</v>
      </c>
      <c r="L49" s="223" t="s">
        <v>4810</v>
      </c>
      <c r="M49" s="1"/>
      <c r="N49" s="1"/>
      <c r="O49" s="218">
        <v>37</v>
      </c>
      <c r="P49" s="232" t="s">
        <v>3739</v>
      </c>
      <c r="Q49" s="232" t="s">
        <v>4708</v>
      </c>
      <c r="R49" s="172" t="str">
        <f>A49&amp;" "&amp;K49</f>
        <v>1040101 O</v>
      </c>
      <c r="S49" s="172" t="str">
        <f>LEFT(A49,5)&amp;" "&amp;H49</f>
        <v xml:space="preserve">10401 ALLEMAGNE </v>
      </c>
    </row>
    <row r="50" spans="1:19" ht="13" customHeight="1">
      <c r="A50" s="214" t="str">
        <f t="shared" si="3"/>
        <v>1040102</v>
      </c>
      <c r="B50">
        <v>49</v>
      </c>
      <c r="C50" s="222">
        <v>3</v>
      </c>
      <c r="D50" s="224">
        <v>104</v>
      </c>
      <c r="E50" s="223" t="s">
        <v>3572</v>
      </c>
      <c r="F50" s="223" t="s">
        <v>4710</v>
      </c>
      <c r="G50" s="224" t="s">
        <v>3499</v>
      </c>
      <c r="H50" s="223" t="s">
        <v>3573</v>
      </c>
      <c r="I50" s="223" t="s">
        <v>4711</v>
      </c>
      <c r="J50" s="222" t="s">
        <v>3510</v>
      </c>
      <c r="K50" s="223" t="s">
        <v>3245</v>
      </c>
      <c r="L50" s="223" t="s">
        <v>4809</v>
      </c>
      <c r="M50" s="1"/>
      <c r="N50" s="1"/>
      <c r="O50" s="218">
        <v>38</v>
      </c>
      <c r="P50" s="250" t="s">
        <v>3741</v>
      </c>
      <c r="Q50" s="232" t="s">
        <v>4709</v>
      </c>
      <c r="R50" s="172" t="str">
        <f>A50&amp;" "&amp;K50</f>
        <v>1040102 HO</v>
      </c>
      <c r="S50" s="172" t="str">
        <f>LEFT(A50,5)&amp;" "&amp;H50</f>
        <v xml:space="preserve">10401 ALLEMAGNE </v>
      </c>
    </row>
    <row r="51" spans="1:19" ht="13" customHeight="1">
      <c r="A51" s="214" t="str">
        <f t="shared" si="3"/>
        <v>10402</v>
      </c>
      <c r="B51">
        <v>50</v>
      </c>
      <c r="C51" s="219">
        <v>2</v>
      </c>
      <c r="D51" s="219">
        <v>104</v>
      </c>
      <c r="E51" s="220" t="s">
        <v>3572</v>
      </c>
      <c r="F51" s="220" t="s">
        <v>4710</v>
      </c>
      <c r="G51" s="219" t="s">
        <v>3510</v>
      </c>
      <c r="H51" s="220" t="s">
        <v>3574</v>
      </c>
      <c r="I51" s="220" t="s">
        <v>4712</v>
      </c>
      <c r="J51" s="220"/>
      <c r="K51" s="220"/>
      <c r="L51" s="220"/>
      <c r="M51" s="1"/>
      <c r="N51" s="218">
        <v>38</v>
      </c>
      <c r="O51" s="1"/>
      <c r="P51" s="232" t="s">
        <v>3740</v>
      </c>
      <c r="Q51" s="232" t="s">
        <v>4707</v>
      </c>
      <c r="R51" s="172" t="str">
        <f>A51&amp;" "&amp;H51&amp;" "&amp;K51</f>
        <v xml:space="preserve">10402 ARGENTINE </v>
      </c>
      <c r="S51" s="172" t="str">
        <f>LEFT(A51,3)&amp;" "&amp;E51</f>
        <v>104 AFFICHES</v>
      </c>
    </row>
    <row r="52" spans="1:19" ht="13" customHeight="1">
      <c r="A52" s="214" t="str">
        <f t="shared" si="3"/>
        <v>1040201</v>
      </c>
      <c r="B52">
        <v>51</v>
      </c>
      <c r="C52" s="222">
        <v>3</v>
      </c>
      <c r="D52" s="224">
        <v>104</v>
      </c>
      <c r="E52" s="223" t="s">
        <v>3572</v>
      </c>
      <c r="F52" s="223" t="s">
        <v>4710</v>
      </c>
      <c r="G52" s="222" t="s">
        <v>3510</v>
      </c>
      <c r="H52" s="223" t="s">
        <v>3574</v>
      </c>
      <c r="I52" s="223" t="s">
        <v>4712</v>
      </c>
      <c r="J52" s="222" t="s">
        <v>3499</v>
      </c>
      <c r="K52" s="223" t="s">
        <v>3246</v>
      </c>
      <c r="L52" s="223" t="s">
        <v>4810</v>
      </c>
      <c r="M52" s="1"/>
      <c r="N52" s="1"/>
      <c r="O52" s="218">
        <v>39</v>
      </c>
      <c r="P52" s="232" t="s">
        <v>3739</v>
      </c>
      <c r="Q52" s="232" t="s">
        <v>4708</v>
      </c>
      <c r="R52" s="172" t="str">
        <f>A52&amp;" "&amp;K52</f>
        <v>1040201 O</v>
      </c>
      <c r="S52" s="172" t="str">
        <f>LEFT(A52,5)&amp;" "&amp;H52</f>
        <v>10402 ARGENTINE</v>
      </c>
    </row>
    <row r="53" spans="1:19" ht="13" customHeight="1">
      <c r="A53" s="214" t="str">
        <f t="shared" si="3"/>
        <v>1040202</v>
      </c>
      <c r="B53">
        <v>52</v>
      </c>
      <c r="C53" s="222">
        <v>3</v>
      </c>
      <c r="D53" s="224">
        <v>104</v>
      </c>
      <c r="E53" s="223" t="s">
        <v>3572</v>
      </c>
      <c r="F53" s="223" t="s">
        <v>4710</v>
      </c>
      <c r="G53" s="222" t="s">
        <v>3510</v>
      </c>
      <c r="H53" s="223" t="s">
        <v>3574</v>
      </c>
      <c r="I53" s="223" t="s">
        <v>4712</v>
      </c>
      <c r="J53" s="222" t="s">
        <v>3510</v>
      </c>
      <c r="K53" s="223" t="s">
        <v>3245</v>
      </c>
      <c r="L53" s="223" t="s">
        <v>4809</v>
      </c>
      <c r="M53" s="1"/>
      <c r="N53" s="1"/>
      <c r="O53" s="218">
        <v>40</v>
      </c>
      <c r="P53" s="250" t="s">
        <v>3741</v>
      </c>
      <c r="Q53" s="232" t="s">
        <v>4709</v>
      </c>
      <c r="R53" s="172" t="str">
        <f>A53&amp;" "&amp;K53</f>
        <v>1040202 HO</v>
      </c>
      <c r="S53" s="172" t="str">
        <f>LEFT(A53,5)&amp;" "&amp;H53</f>
        <v>10402 ARGENTINE</v>
      </c>
    </row>
    <row r="54" spans="1:19" ht="13" customHeight="1">
      <c r="A54" s="214" t="str">
        <f t="shared" si="3"/>
        <v>10403</v>
      </c>
      <c r="B54">
        <v>53</v>
      </c>
      <c r="C54" s="219">
        <v>2</v>
      </c>
      <c r="D54" s="219">
        <v>104</v>
      </c>
      <c r="E54" s="220" t="s">
        <v>3572</v>
      </c>
      <c r="F54" s="220" t="s">
        <v>4710</v>
      </c>
      <c r="G54" s="219" t="s">
        <v>3500</v>
      </c>
      <c r="H54" s="220" t="s">
        <v>3575</v>
      </c>
      <c r="I54" s="220" t="s">
        <v>4713</v>
      </c>
      <c r="J54" s="220"/>
      <c r="K54" s="220"/>
      <c r="L54" s="220"/>
      <c r="M54" s="1"/>
      <c r="N54" s="218">
        <v>39</v>
      </c>
      <c r="O54" s="1"/>
      <c r="P54" s="232" t="s">
        <v>3740</v>
      </c>
      <c r="Q54" s="232" t="s">
        <v>4707</v>
      </c>
      <c r="R54" s="172" t="str">
        <f>A54&amp;" "&amp;H54&amp;" "&amp;K54</f>
        <v xml:space="preserve">10403 BELGIQUE </v>
      </c>
      <c r="S54" s="172" t="str">
        <f>LEFT(A54,3)&amp;" "&amp;E54</f>
        <v>104 AFFICHES</v>
      </c>
    </row>
    <row r="55" spans="1:19" ht="13" customHeight="1">
      <c r="A55" s="214" t="str">
        <f t="shared" si="3"/>
        <v>1040301</v>
      </c>
      <c r="B55">
        <v>54</v>
      </c>
      <c r="C55" s="222">
        <v>3</v>
      </c>
      <c r="D55" s="224">
        <v>104</v>
      </c>
      <c r="E55" s="223" t="s">
        <v>3572</v>
      </c>
      <c r="F55" s="223" t="s">
        <v>4710</v>
      </c>
      <c r="G55" s="222" t="s">
        <v>3500</v>
      </c>
      <c r="H55" s="223" t="s">
        <v>3575</v>
      </c>
      <c r="I55" s="223" t="s">
        <v>4713</v>
      </c>
      <c r="J55" s="222" t="s">
        <v>3499</v>
      </c>
      <c r="K55" s="223" t="s">
        <v>3246</v>
      </c>
      <c r="L55" s="223" t="s">
        <v>4810</v>
      </c>
      <c r="M55" s="1"/>
      <c r="N55" s="1"/>
      <c r="O55" s="218">
        <v>41</v>
      </c>
      <c r="P55" s="232" t="s">
        <v>3739</v>
      </c>
      <c r="Q55" s="232" t="s">
        <v>4708</v>
      </c>
      <c r="R55" s="172" t="str">
        <f>A55&amp;" "&amp;K55</f>
        <v>1040301 O</v>
      </c>
      <c r="S55" s="172" t="str">
        <f>LEFT(A55,5)&amp;" "&amp;H55</f>
        <v>10403 BELGIQUE</v>
      </c>
    </row>
    <row r="56" spans="1:19" ht="13" customHeight="1">
      <c r="A56" s="214" t="str">
        <f t="shared" si="3"/>
        <v>1040302</v>
      </c>
      <c r="B56">
        <v>55</v>
      </c>
      <c r="C56" s="222">
        <v>3</v>
      </c>
      <c r="D56" s="224">
        <v>104</v>
      </c>
      <c r="E56" s="223" t="s">
        <v>3572</v>
      </c>
      <c r="F56" s="223" t="s">
        <v>4710</v>
      </c>
      <c r="G56" s="222" t="s">
        <v>3500</v>
      </c>
      <c r="H56" s="223" t="s">
        <v>3575</v>
      </c>
      <c r="I56" s="223" t="s">
        <v>4713</v>
      </c>
      <c r="J56" s="222" t="s">
        <v>3510</v>
      </c>
      <c r="K56" s="223" t="s">
        <v>3245</v>
      </c>
      <c r="L56" s="223" t="s">
        <v>4809</v>
      </c>
      <c r="M56" s="1"/>
      <c r="N56" s="1"/>
      <c r="O56" s="218">
        <v>42</v>
      </c>
      <c r="P56" s="250" t="s">
        <v>3741</v>
      </c>
      <c r="Q56" s="232" t="s">
        <v>4709</v>
      </c>
      <c r="R56" s="172" t="str">
        <f>A56&amp;" "&amp;K56</f>
        <v>1040302 HO</v>
      </c>
      <c r="S56" s="172" t="str">
        <f>LEFT(A56,5)&amp;" "&amp;H56</f>
        <v>10403 BELGIQUE</v>
      </c>
    </row>
    <row r="57" spans="1:19" ht="13" customHeight="1">
      <c r="A57" s="214" t="str">
        <f t="shared" si="3"/>
        <v>10404</v>
      </c>
      <c r="B57">
        <v>56</v>
      </c>
      <c r="C57" s="219">
        <v>2</v>
      </c>
      <c r="D57" s="219">
        <v>104</v>
      </c>
      <c r="E57" s="220" t="s">
        <v>3572</v>
      </c>
      <c r="F57" s="220" t="s">
        <v>4710</v>
      </c>
      <c r="G57" s="219" t="s">
        <v>3501</v>
      </c>
      <c r="H57" s="220" t="s">
        <v>3576</v>
      </c>
      <c r="I57" s="220" t="s">
        <v>4714</v>
      </c>
      <c r="J57" s="220"/>
      <c r="K57" s="220"/>
      <c r="L57" s="220"/>
      <c r="M57" s="1"/>
      <c r="N57" s="218">
        <v>40</v>
      </c>
      <c r="O57" s="1"/>
      <c r="P57" s="232" t="s">
        <v>3740</v>
      </c>
      <c r="Q57" s="232" t="s">
        <v>4707</v>
      </c>
      <c r="R57" s="172" t="str">
        <f>A57&amp;" "&amp;H57&amp;" "&amp;K57</f>
        <v xml:space="preserve">10404 ESPAGNE </v>
      </c>
      <c r="S57" s="172" t="str">
        <f>LEFT(A57,3)&amp;" "&amp;E57</f>
        <v>104 AFFICHES</v>
      </c>
    </row>
    <row r="58" spans="1:19" ht="13" customHeight="1">
      <c r="A58" s="214" t="str">
        <f t="shared" si="3"/>
        <v>1040401</v>
      </c>
      <c r="B58">
        <v>57</v>
      </c>
      <c r="C58" s="222">
        <v>3</v>
      </c>
      <c r="D58" s="224">
        <v>104</v>
      </c>
      <c r="E58" s="223" t="s">
        <v>3572</v>
      </c>
      <c r="F58" s="223" t="s">
        <v>4710</v>
      </c>
      <c r="G58" s="222" t="s">
        <v>3501</v>
      </c>
      <c r="H58" s="223" t="s">
        <v>3576</v>
      </c>
      <c r="I58" s="223" t="s">
        <v>4714</v>
      </c>
      <c r="J58" s="222" t="s">
        <v>3499</v>
      </c>
      <c r="K58" s="223" t="s">
        <v>3246</v>
      </c>
      <c r="L58" s="223" t="s">
        <v>4810</v>
      </c>
      <c r="M58" s="1"/>
      <c r="N58" s="1"/>
      <c r="O58" s="218">
        <v>43</v>
      </c>
      <c r="P58" s="232" t="s">
        <v>3739</v>
      </c>
      <c r="Q58" s="232" t="s">
        <v>4708</v>
      </c>
      <c r="R58" s="172" t="str">
        <f>A58&amp;" "&amp;K58</f>
        <v>1040401 O</v>
      </c>
      <c r="S58" s="172" t="str">
        <f>LEFT(A58,5)&amp;" "&amp;H58</f>
        <v>10404 ESPAGNE</v>
      </c>
    </row>
    <row r="59" spans="1:19" ht="13" customHeight="1">
      <c r="A59" s="214" t="str">
        <f t="shared" si="3"/>
        <v>1040402</v>
      </c>
      <c r="B59">
        <v>58</v>
      </c>
      <c r="C59" s="222">
        <v>3</v>
      </c>
      <c r="D59" s="224">
        <v>104</v>
      </c>
      <c r="E59" s="223" t="s">
        <v>3572</v>
      </c>
      <c r="F59" s="223" t="s">
        <v>4710</v>
      </c>
      <c r="G59" s="222" t="s">
        <v>3501</v>
      </c>
      <c r="H59" s="223" t="s">
        <v>3576</v>
      </c>
      <c r="I59" s="223" t="s">
        <v>4714</v>
      </c>
      <c r="J59" s="222" t="s">
        <v>3510</v>
      </c>
      <c r="K59" s="223" t="s">
        <v>3245</v>
      </c>
      <c r="L59" s="223" t="s">
        <v>4809</v>
      </c>
      <c r="M59" s="1"/>
      <c r="N59" s="1"/>
      <c r="O59" s="218">
        <v>44</v>
      </c>
      <c r="P59" s="250" t="s">
        <v>3741</v>
      </c>
      <c r="Q59" s="232" t="s">
        <v>4709</v>
      </c>
      <c r="R59" s="172" t="str">
        <f>A59&amp;" "&amp;K59</f>
        <v>1040402 HO</v>
      </c>
      <c r="S59" s="172" t="str">
        <f>LEFT(A59,5)&amp;" "&amp;H59</f>
        <v>10404 ESPAGNE</v>
      </c>
    </row>
    <row r="60" spans="1:19" ht="13" customHeight="1">
      <c r="A60" s="214" t="str">
        <f t="shared" si="3"/>
        <v>10405</v>
      </c>
      <c r="B60">
        <v>59</v>
      </c>
      <c r="C60" s="219">
        <v>2</v>
      </c>
      <c r="D60" s="219">
        <v>104</v>
      </c>
      <c r="E60" s="220" t="s">
        <v>3572</v>
      </c>
      <c r="F60" s="220" t="s">
        <v>4710</v>
      </c>
      <c r="G60" s="219" t="s">
        <v>3502</v>
      </c>
      <c r="H60" s="220" t="s">
        <v>3577</v>
      </c>
      <c r="I60" s="220" t="s">
        <v>3244</v>
      </c>
      <c r="J60" s="220"/>
      <c r="K60" s="220"/>
      <c r="L60" s="220"/>
      <c r="M60" s="1"/>
      <c r="N60" s="218">
        <v>41</v>
      </c>
      <c r="O60" s="1"/>
      <c r="P60" s="232" t="s">
        <v>3740</v>
      </c>
      <c r="Q60" s="232" t="s">
        <v>4707</v>
      </c>
      <c r="R60" s="172" t="str">
        <f>A60&amp;" "&amp;H60&amp;" "&amp;K60</f>
        <v xml:space="preserve">10405 EUROPE    </v>
      </c>
      <c r="S60" s="172" t="str">
        <f>LEFT(A60,3)&amp;" "&amp;E60</f>
        <v>104 AFFICHES</v>
      </c>
    </row>
    <row r="61" spans="1:19" ht="13" customHeight="1">
      <c r="A61" s="214" t="str">
        <f t="shared" si="3"/>
        <v>1040501</v>
      </c>
      <c r="B61">
        <v>60</v>
      </c>
      <c r="C61" s="222">
        <v>3</v>
      </c>
      <c r="D61" s="224">
        <v>104</v>
      </c>
      <c r="E61" s="223" t="s">
        <v>3572</v>
      </c>
      <c r="F61" s="223" t="s">
        <v>4710</v>
      </c>
      <c r="G61" s="224" t="s">
        <v>3502</v>
      </c>
      <c r="H61" s="223" t="s">
        <v>3577</v>
      </c>
      <c r="I61" s="223" t="s">
        <v>3244</v>
      </c>
      <c r="J61" s="222" t="s">
        <v>3499</v>
      </c>
      <c r="K61" s="223" t="s">
        <v>3246</v>
      </c>
      <c r="L61" s="223" t="s">
        <v>4810</v>
      </c>
      <c r="M61" s="1"/>
      <c r="N61" s="1"/>
      <c r="O61" s="218">
        <v>45</v>
      </c>
      <c r="P61" s="232" t="s">
        <v>3739</v>
      </c>
      <c r="Q61" s="232" t="s">
        <v>4708</v>
      </c>
      <c r="R61" s="172" t="str">
        <f>A61&amp;" "&amp;K61</f>
        <v>1040501 O</v>
      </c>
      <c r="S61" s="172" t="str">
        <f>LEFT(A61,5)&amp;" "&amp;H61</f>
        <v xml:space="preserve">10405 EUROPE   </v>
      </c>
    </row>
    <row r="62" spans="1:19" ht="13" customHeight="1">
      <c r="A62" s="214" t="str">
        <f t="shared" si="3"/>
        <v>1040502</v>
      </c>
      <c r="B62">
        <v>61</v>
      </c>
      <c r="C62" s="222">
        <v>3</v>
      </c>
      <c r="D62" s="224">
        <v>104</v>
      </c>
      <c r="E62" s="223" t="s">
        <v>3572</v>
      </c>
      <c r="F62" s="223" t="s">
        <v>4710</v>
      </c>
      <c r="G62" s="224" t="s">
        <v>3502</v>
      </c>
      <c r="H62" s="223" t="s">
        <v>3577</v>
      </c>
      <c r="I62" s="223" t="s">
        <v>3244</v>
      </c>
      <c r="J62" s="222" t="s">
        <v>3510</v>
      </c>
      <c r="K62" s="223" t="s">
        <v>3245</v>
      </c>
      <c r="L62" s="223" t="s">
        <v>4809</v>
      </c>
      <c r="M62" s="1"/>
      <c r="N62" s="1"/>
      <c r="O62" s="218">
        <v>46</v>
      </c>
      <c r="P62" s="250" t="s">
        <v>3741</v>
      </c>
      <c r="Q62" s="232" t="s">
        <v>4709</v>
      </c>
      <c r="R62" s="172" t="str">
        <f>A62&amp;" "&amp;K62</f>
        <v>1040502 HO</v>
      </c>
      <c r="S62" s="172" t="str">
        <f>LEFT(A62,5)&amp;" "&amp;H62</f>
        <v xml:space="preserve">10405 EUROPE   </v>
      </c>
    </row>
    <row r="63" spans="1:19" ht="13" customHeight="1">
      <c r="A63" s="214" t="str">
        <f t="shared" si="3"/>
        <v>10406</v>
      </c>
      <c r="B63">
        <v>62</v>
      </c>
      <c r="C63" s="219">
        <v>2</v>
      </c>
      <c r="D63" s="219">
        <v>104</v>
      </c>
      <c r="E63" s="220" t="s">
        <v>3572</v>
      </c>
      <c r="F63" s="220" t="s">
        <v>4710</v>
      </c>
      <c r="G63" s="219" t="s">
        <v>3503</v>
      </c>
      <c r="H63" s="220" t="s">
        <v>3578</v>
      </c>
      <c r="I63" s="220" t="s">
        <v>3578</v>
      </c>
      <c r="J63" s="220"/>
      <c r="K63" s="220"/>
      <c r="L63" s="220"/>
      <c r="M63" s="1"/>
      <c r="N63" s="218">
        <v>42</v>
      </c>
      <c r="O63" s="1"/>
      <c r="P63" s="232" t="s">
        <v>3740</v>
      </c>
      <c r="Q63" s="232" t="s">
        <v>4707</v>
      </c>
      <c r="R63" s="172" t="str">
        <f>A63&amp;" "&amp;H63&amp;" "&amp;K63</f>
        <v xml:space="preserve">10406 FRANCE </v>
      </c>
      <c r="S63" s="172" t="str">
        <f>LEFT(A63,3)&amp;" "&amp;E63</f>
        <v>104 AFFICHES</v>
      </c>
    </row>
    <row r="64" spans="1:19" ht="13" customHeight="1">
      <c r="A64" s="214" t="str">
        <f t="shared" si="3"/>
        <v>1040601</v>
      </c>
      <c r="B64">
        <v>63</v>
      </c>
      <c r="C64" s="222">
        <v>3</v>
      </c>
      <c r="D64" s="224">
        <v>104</v>
      </c>
      <c r="E64" s="223" t="s">
        <v>3572</v>
      </c>
      <c r="F64" s="223" t="s">
        <v>4710</v>
      </c>
      <c r="G64" s="222" t="s">
        <v>3503</v>
      </c>
      <c r="H64" s="223" t="s">
        <v>3578</v>
      </c>
      <c r="I64" s="223" t="s">
        <v>3578</v>
      </c>
      <c r="J64" s="222" t="s">
        <v>3499</v>
      </c>
      <c r="K64" s="223" t="s">
        <v>3246</v>
      </c>
      <c r="L64" s="223" t="s">
        <v>4810</v>
      </c>
      <c r="M64" s="1"/>
      <c r="N64" s="1"/>
      <c r="O64" s="218">
        <v>47</v>
      </c>
      <c r="P64" s="232" t="s">
        <v>3739</v>
      </c>
      <c r="Q64" s="232" t="s">
        <v>4708</v>
      </c>
      <c r="R64" s="172" t="str">
        <f>A64&amp;" "&amp;K64</f>
        <v>1040601 O</v>
      </c>
      <c r="S64" s="172" t="str">
        <f>LEFT(A64,5)&amp;" "&amp;H64</f>
        <v>10406 FRANCE</v>
      </c>
    </row>
    <row r="65" spans="1:19" ht="13" customHeight="1">
      <c r="A65" s="214" t="str">
        <f t="shared" si="3"/>
        <v>1040602</v>
      </c>
      <c r="B65">
        <v>64</v>
      </c>
      <c r="C65" s="222">
        <v>3</v>
      </c>
      <c r="D65" s="224">
        <v>104</v>
      </c>
      <c r="E65" s="223" t="s">
        <v>3572</v>
      </c>
      <c r="F65" s="223" t="s">
        <v>4710</v>
      </c>
      <c r="G65" s="222" t="s">
        <v>3503</v>
      </c>
      <c r="H65" s="223" t="s">
        <v>3578</v>
      </c>
      <c r="I65" s="223" t="s">
        <v>3578</v>
      </c>
      <c r="J65" s="222" t="s">
        <v>3510</v>
      </c>
      <c r="K65" s="223" t="s">
        <v>3245</v>
      </c>
      <c r="L65" s="223" t="s">
        <v>4809</v>
      </c>
      <c r="M65" s="1"/>
      <c r="N65" s="1"/>
      <c r="O65" s="218">
        <v>48</v>
      </c>
      <c r="P65" s="250" t="s">
        <v>3741</v>
      </c>
      <c r="Q65" s="232" t="s">
        <v>4709</v>
      </c>
      <c r="R65" s="172" t="str">
        <f>A65&amp;" "&amp;K65</f>
        <v>1040602 HO</v>
      </c>
      <c r="S65" s="172" t="str">
        <f>LEFT(A65,5)&amp;" "&amp;H65</f>
        <v>10406 FRANCE</v>
      </c>
    </row>
    <row r="66" spans="1:19" ht="13" customHeight="1">
      <c r="A66" s="214" t="str">
        <f t="shared" ref="A66:A97" si="4">D66&amp;G66&amp;J66</f>
        <v>10407</v>
      </c>
      <c r="B66">
        <v>65</v>
      </c>
      <c r="C66" s="219">
        <v>2</v>
      </c>
      <c r="D66" s="219">
        <v>104</v>
      </c>
      <c r="E66" s="220" t="s">
        <v>3572</v>
      </c>
      <c r="F66" s="220" t="s">
        <v>4710</v>
      </c>
      <c r="G66" s="219" t="s">
        <v>3509</v>
      </c>
      <c r="H66" s="220" t="s">
        <v>3579</v>
      </c>
      <c r="I66" s="220" t="s">
        <v>4715</v>
      </c>
      <c r="J66" s="220"/>
      <c r="K66" s="220"/>
      <c r="L66" s="220"/>
      <c r="M66" s="1"/>
      <c r="N66" s="218">
        <v>43</v>
      </c>
      <c r="O66" s="1"/>
      <c r="P66" s="232" t="s">
        <v>3740</v>
      </c>
      <c r="Q66" s="232" t="s">
        <v>4707</v>
      </c>
      <c r="R66" s="172" t="str">
        <f>A66&amp;" "&amp;H66&amp;" "&amp;K66</f>
        <v xml:space="preserve">10407 ITALIE </v>
      </c>
      <c r="S66" s="172" t="str">
        <f>LEFT(A66,3)&amp;" "&amp;E66</f>
        <v>104 AFFICHES</v>
      </c>
    </row>
    <row r="67" spans="1:19" ht="13" customHeight="1">
      <c r="A67" s="214" t="str">
        <f t="shared" si="4"/>
        <v>1040701</v>
      </c>
      <c r="B67">
        <v>66</v>
      </c>
      <c r="C67" s="222">
        <v>3</v>
      </c>
      <c r="D67" s="224">
        <v>104</v>
      </c>
      <c r="E67" s="223" t="s">
        <v>3572</v>
      </c>
      <c r="F67" s="223" t="s">
        <v>4710</v>
      </c>
      <c r="G67" s="222" t="s">
        <v>3509</v>
      </c>
      <c r="H67" s="223" t="s">
        <v>3579</v>
      </c>
      <c r="I67" s="223" t="s">
        <v>4715</v>
      </c>
      <c r="J67" s="222" t="s">
        <v>3499</v>
      </c>
      <c r="K67" s="223" t="s">
        <v>3246</v>
      </c>
      <c r="L67" s="223" t="s">
        <v>4810</v>
      </c>
      <c r="M67" s="1"/>
      <c r="N67" s="1"/>
      <c r="O67" s="1">
        <v>49</v>
      </c>
      <c r="P67" s="232" t="s">
        <v>3739</v>
      </c>
      <c r="Q67" s="232" t="s">
        <v>4708</v>
      </c>
      <c r="R67" s="172" t="str">
        <f>A67&amp;" "&amp;K67</f>
        <v>1040701 O</v>
      </c>
      <c r="S67" s="172" t="str">
        <f>LEFT(A67,5)&amp;" "&amp;H67</f>
        <v>10407 ITALIE</v>
      </c>
    </row>
    <row r="68" spans="1:19" ht="13" customHeight="1">
      <c r="A68" s="214" t="str">
        <f t="shared" si="4"/>
        <v>1040702</v>
      </c>
      <c r="B68">
        <v>67</v>
      </c>
      <c r="C68" s="222">
        <v>3</v>
      </c>
      <c r="D68" s="224">
        <v>104</v>
      </c>
      <c r="E68" s="223" t="s">
        <v>3572</v>
      </c>
      <c r="F68" s="223" t="s">
        <v>4710</v>
      </c>
      <c r="G68" s="222" t="s">
        <v>3509</v>
      </c>
      <c r="H68" s="223" t="s">
        <v>3579</v>
      </c>
      <c r="I68" s="223" t="s">
        <v>4715</v>
      </c>
      <c r="J68" s="222" t="s">
        <v>3510</v>
      </c>
      <c r="K68" s="223" t="s">
        <v>3245</v>
      </c>
      <c r="L68" s="223" t="s">
        <v>4809</v>
      </c>
      <c r="M68" s="1"/>
      <c r="N68" s="1"/>
      <c r="O68" s="1">
        <v>50</v>
      </c>
      <c r="P68" s="250" t="s">
        <v>3741</v>
      </c>
      <c r="Q68" s="232" t="s">
        <v>4709</v>
      </c>
      <c r="R68" s="172" t="str">
        <f>A68&amp;" "&amp;K68</f>
        <v>1040702 HO</v>
      </c>
      <c r="S68" s="172" t="str">
        <f>LEFT(A68,5)&amp;" "&amp;H68</f>
        <v>10407 ITALIE</v>
      </c>
    </row>
    <row r="69" spans="1:19" ht="13" customHeight="1">
      <c r="A69" s="214" t="str">
        <f t="shared" si="4"/>
        <v>10408</v>
      </c>
      <c r="B69">
        <v>68</v>
      </c>
      <c r="C69" s="219">
        <v>2</v>
      </c>
      <c r="D69" s="219">
        <v>104</v>
      </c>
      <c r="E69" s="220" t="s">
        <v>3572</v>
      </c>
      <c r="F69" s="220" t="s">
        <v>4710</v>
      </c>
      <c r="G69" s="219" t="s">
        <v>3536</v>
      </c>
      <c r="H69" s="220" t="s">
        <v>3580</v>
      </c>
      <c r="I69" s="220" t="s">
        <v>4716</v>
      </c>
      <c r="J69" s="220"/>
      <c r="K69" s="220"/>
      <c r="L69" s="220"/>
      <c r="M69" s="1"/>
      <c r="N69" s="218">
        <v>44</v>
      </c>
      <c r="O69" s="1"/>
      <c r="P69" s="232" t="s">
        <v>3740</v>
      </c>
      <c r="Q69" s="232" t="s">
        <v>4707</v>
      </c>
      <c r="R69" s="172" t="str">
        <f>A69&amp;" "&amp;H69&amp;" "&amp;K69</f>
        <v xml:space="preserve">10408 PAYS-BAS </v>
      </c>
      <c r="S69" s="172" t="str">
        <f>LEFT(A69,3)&amp;" "&amp;E69</f>
        <v>104 AFFICHES</v>
      </c>
    </row>
    <row r="70" spans="1:19" ht="13" customHeight="1">
      <c r="A70" s="214" t="str">
        <f t="shared" si="4"/>
        <v>1040801</v>
      </c>
      <c r="B70">
        <v>69</v>
      </c>
      <c r="C70" s="222">
        <v>3</v>
      </c>
      <c r="D70" s="224">
        <v>104</v>
      </c>
      <c r="E70" s="223" t="s">
        <v>3572</v>
      </c>
      <c r="F70" s="223" t="s">
        <v>4710</v>
      </c>
      <c r="G70" s="222" t="s">
        <v>3536</v>
      </c>
      <c r="H70" s="223" t="s">
        <v>3580</v>
      </c>
      <c r="I70" s="223" t="s">
        <v>4716</v>
      </c>
      <c r="J70" s="222" t="s">
        <v>3499</v>
      </c>
      <c r="K70" s="223" t="s">
        <v>3246</v>
      </c>
      <c r="L70" s="223" t="s">
        <v>4810</v>
      </c>
      <c r="M70" s="1"/>
      <c r="N70" s="1"/>
      <c r="O70" s="218">
        <v>51</v>
      </c>
      <c r="P70" s="232" t="s">
        <v>3739</v>
      </c>
      <c r="Q70" s="232" t="s">
        <v>4708</v>
      </c>
      <c r="R70" s="172" t="str">
        <f>A70&amp;" "&amp;K70</f>
        <v>1040801 O</v>
      </c>
      <c r="S70" s="172" t="str">
        <f>LEFT(A70,5)&amp;" "&amp;H70</f>
        <v>10408 PAYS-BAS</v>
      </c>
    </row>
    <row r="71" spans="1:19" ht="13" customHeight="1">
      <c r="A71" s="214" t="str">
        <f t="shared" si="4"/>
        <v>1040802</v>
      </c>
      <c r="B71">
        <v>70</v>
      </c>
      <c r="C71" s="222">
        <v>3</v>
      </c>
      <c r="D71" s="224">
        <v>104</v>
      </c>
      <c r="E71" s="223" t="s">
        <v>3572</v>
      </c>
      <c r="F71" s="223" t="s">
        <v>4710</v>
      </c>
      <c r="G71" s="222" t="s">
        <v>3536</v>
      </c>
      <c r="H71" s="223" t="s">
        <v>3580</v>
      </c>
      <c r="I71" s="223" t="s">
        <v>4716</v>
      </c>
      <c r="J71" s="222" t="s">
        <v>3510</v>
      </c>
      <c r="K71" s="223" t="s">
        <v>3245</v>
      </c>
      <c r="L71" s="223" t="s">
        <v>4809</v>
      </c>
      <c r="M71" s="1"/>
      <c r="N71" s="1"/>
      <c r="O71" s="218">
        <v>52</v>
      </c>
      <c r="P71" s="250" t="s">
        <v>3741</v>
      </c>
      <c r="Q71" s="232" t="s">
        <v>4709</v>
      </c>
      <c r="R71" s="172" t="str">
        <f>A71&amp;" "&amp;K71</f>
        <v>1040802 HO</v>
      </c>
      <c r="S71" s="172" t="str">
        <f>LEFT(A71,5)&amp;" "&amp;H71</f>
        <v>10408 PAYS-BAS</v>
      </c>
    </row>
    <row r="72" spans="1:19" ht="13" customHeight="1">
      <c r="A72" s="214" t="str">
        <f t="shared" si="4"/>
        <v>10409</v>
      </c>
      <c r="B72">
        <v>71</v>
      </c>
      <c r="C72" s="219">
        <v>2</v>
      </c>
      <c r="D72" s="219">
        <v>104</v>
      </c>
      <c r="E72" s="220" t="s">
        <v>3572</v>
      </c>
      <c r="F72" s="220" t="s">
        <v>4710</v>
      </c>
      <c r="G72" s="219" t="s">
        <v>3538</v>
      </c>
      <c r="H72" s="220" t="s">
        <v>3581</v>
      </c>
      <c r="I72" s="220" t="s">
        <v>4717</v>
      </c>
      <c r="J72" s="220"/>
      <c r="K72" s="220"/>
      <c r="L72" s="220"/>
      <c r="M72" s="1"/>
      <c r="N72" s="218">
        <v>45</v>
      </c>
      <c r="O72" s="1"/>
      <c r="P72" s="232" t="s">
        <v>3740</v>
      </c>
      <c r="Q72" s="232" t="s">
        <v>4707</v>
      </c>
      <c r="R72" s="172" t="str">
        <f>A72&amp;" "&amp;H72&amp;" "&amp;K72</f>
        <v xml:space="preserve">10409 SUISSE </v>
      </c>
      <c r="S72" s="172" t="str">
        <f>LEFT(A72,3)&amp;" "&amp;E72</f>
        <v>104 AFFICHES</v>
      </c>
    </row>
    <row r="73" spans="1:19" ht="13" customHeight="1">
      <c r="A73" s="214" t="str">
        <f t="shared" si="4"/>
        <v>1040901</v>
      </c>
      <c r="B73">
        <v>72</v>
      </c>
      <c r="C73" s="222">
        <v>3</v>
      </c>
      <c r="D73" s="224">
        <v>104</v>
      </c>
      <c r="E73" s="223" t="s">
        <v>3572</v>
      </c>
      <c r="F73" s="223" t="s">
        <v>4710</v>
      </c>
      <c r="G73" s="222" t="s">
        <v>3538</v>
      </c>
      <c r="H73" s="223" t="s">
        <v>3581</v>
      </c>
      <c r="I73" s="223" t="s">
        <v>4717</v>
      </c>
      <c r="J73" s="222" t="s">
        <v>3499</v>
      </c>
      <c r="K73" s="223" t="s">
        <v>3246</v>
      </c>
      <c r="L73" s="223" t="s">
        <v>4810</v>
      </c>
      <c r="M73" s="1"/>
      <c r="N73" s="1"/>
      <c r="O73" s="218">
        <v>53</v>
      </c>
      <c r="P73" s="232" t="s">
        <v>3739</v>
      </c>
      <c r="Q73" s="232" t="s">
        <v>4708</v>
      </c>
      <c r="R73" s="172" t="str">
        <f>A73&amp;" "&amp;K73</f>
        <v>1040901 O</v>
      </c>
      <c r="S73" s="172" t="str">
        <f>LEFT(A73,5)&amp;" "&amp;H73</f>
        <v>10409 SUISSE</v>
      </c>
    </row>
    <row r="74" spans="1:19" ht="13" customHeight="1">
      <c r="A74" s="214" t="str">
        <f t="shared" si="4"/>
        <v>1040902</v>
      </c>
      <c r="B74">
        <v>73</v>
      </c>
      <c r="C74" s="222">
        <v>3</v>
      </c>
      <c r="D74" s="224">
        <v>104</v>
      </c>
      <c r="E74" s="223" t="s">
        <v>3572</v>
      </c>
      <c r="F74" s="223" t="s">
        <v>4710</v>
      </c>
      <c r="G74" s="222" t="s">
        <v>3538</v>
      </c>
      <c r="H74" s="223" t="s">
        <v>3581</v>
      </c>
      <c r="I74" s="223" t="s">
        <v>4717</v>
      </c>
      <c r="J74" s="222" t="s">
        <v>3510</v>
      </c>
      <c r="K74" s="223" t="s">
        <v>3245</v>
      </c>
      <c r="L74" s="223" t="s">
        <v>4809</v>
      </c>
      <c r="M74" s="1"/>
      <c r="N74" s="1"/>
      <c r="O74" s="218">
        <v>54</v>
      </c>
      <c r="P74" s="250" t="s">
        <v>3741</v>
      </c>
      <c r="Q74" s="232" t="s">
        <v>4709</v>
      </c>
      <c r="R74" s="172" t="str">
        <f>A74&amp;" "&amp;K74</f>
        <v>1040902 HO</v>
      </c>
      <c r="S74" s="172" t="str">
        <f>LEFT(A74,5)&amp;" "&amp;H74</f>
        <v>10409 SUISSE</v>
      </c>
    </row>
    <row r="75" spans="1:19" ht="13" customHeight="1">
      <c r="A75" s="214" t="str">
        <f t="shared" si="4"/>
        <v>10410</v>
      </c>
      <c r="B75">
        <v>74</v>
      </c>
      <c r="C75" s="219">
        <v>2</v>
      </c>
      <c r="D75" s="219">
        <v>104</v>
      </c>
      <c r="E75" s="220" t="s">
        <v>3572</v>
      </c>
      <c r="F75" s="220" t="s">
        <v>4710</v>
      </c>
      <c r="G75" s="219" t="s">
        <v>3541</v>
      </c>
      <c r="H75" s="220" t="s">
        <v>3243</v>
      </c>
      <c r="I75" s="220" t="s">
        <v>3243</v>
      </c>
      <c r="J75" s="220"/>
      <c r="K75" s="220"/>
      <c r="L75" s="220"/>
      <c r="M75" s="1"/>
      <c r="N75" s="218">
        <v>46</v>
      </c>
      <c r="O75" s="1"/>
      <c r="P75" s="232" t="s">
        <v>3740</v>
      </c>
      <c r="Q75" s="232" t="s">
        <v>4707</v>
      </c>
      <c r="R75" s="172" t="str">
        <f>A75&amp;" "&amp;H75&amp;" "&amp;K75</f>
        <v xml:space="preserve">10410 USA </v>
      </c>
      <c r="S75" s="172" t="str">
        <f>LEFT(A75,3)&amp;" "&amp;E75</f>
        <v>104 AFFICHES</v>
      </c>
    </row>
    <row r="76" spans="1:19" ht="13" customHeight="1">
      <c r="A76" s="214" t="str">
        <f t="shared" si="4"/>
        <v>1041001</v>
      </c>
      <c r="B76">
        <v>75</v>
      </c>
      <c r="C76" s="222">
        <v>3</v>
      </c>
      <c r="D76" s="224">
        <v>104</v>
      </c>
      <c r="E76" s="223" t="s">
        <v>3572</v>
      </c>
      <c r="F76" s="223" t="s">
        <v>4710</v>
      </c>
      <c r="G76" s="222" t="s">
        <v>3541</v>
      </c>
      <c r="H76" s="223" t="s">
        <v>3243</v>
      </c>
      <c r="I76" s="223" t="s">
        <v>3243</v>
      </c>
      <c r="J76" s="222" t="s">
        <v>3499</v>
      </c>
      <c r="K76" s="223" t="s">
        <v>3246</v>
      </c>
      <c r="L76" s="223" t="s">
        <v>4810</v>
      </c>
      <c r="M76" s="1"/>
      <c r="N76" s="1"/>
      <c r="O76" s="218">
        <v>55</v>
      </c>
      <c r="P76" s="232" t="s">
        <v>3739</v>
      </c>
      <c r="Q76" s="232" t="s">
        <v>4708</v>
      </c>
      <c r="R76" s="172" t="str">
        <f>A76&amp;" "&amp;K76</f>
        <v>1041001 O</v>
      </c>
      <c r="S76" s="172" t="str">
        <f>LEFT(A76,5)&amp;" "&amp;H76</f>
        <v>10410 USA</v>
      </c>
    </row>
    <row r="77" spans="1:19" ht="13" customHeight="1">
      <c r="A77" s="214" t="str">
        <f t="shared" si="4"/>
        <v>1041002</v>
      </c>
      <c r="B77">
        <v>76</v>
      </c>
      <c r="C77" s="222">
        <v>3</v>
      </c>
      <c r="D77" s="224">
        <v>104</v>
      </c>
      <c r="E77" s="223" t="s">
        <v>3572</v>
      </c>
      <c r="F77" s="223" t="s">
        <v>4710</v>
      </c>
      <c r="G77" s="222" t="s">
        <v>3541</v>
      </c>
      <c r="H77" s="223" t="s">
        <v>3243</v>
      </c>
      <c r="I77" s="223" t="s">
        <v>3243</v>
      </c>
      <c r="J77" s="222" t="s">
        <v>3510</v>
      </c>
      <c r="K77" s="223" t="s">
        <v>3245</v>
      </c>
      <c r="L77" s="223" t="s">
        <v>4809</v>
      </c>
      <c r="M77" s="1"/>
      <c r="N77" s="1"/>
      <c r="O77" s="218">
        <v>56</v>
      </c>
      <c r="P77" s="250" t="s">
        <v>3741</v>
      </c>
      <c r="Q77" s="232" t="s">
        <v>4709</v>
      </c>
      <c r="R77" s="172" t="str">
        <f>A77&amp;" "&amp;K77</f>
        <v>1041002 HO</v>
      </c>
      <c r="S77" s="172" t="str">
        <f>LEFT(A77,5)&amp;" "&amp;H77</f>
        <v>10410 USA</v>
      </c>
    </row>
    <row r="78" spans="1:19" ht="13" customHeight="1">
      <c r="A78" s="214" t="str">
        <f t="shared" si="4"/>
        <v>10411</v>
      </c>
      <c r="B78">
        <v>77</v>
      </c>
      <c r="C78" s="219">
        <v>2</v>
      </c>
      <c r="D78" s="219">
        <v>104</v>
      </c>
      <c r="E78" s="220" t="s">
        <v>3572</v>
      </c>
      <c r="F78" s="220" t="s">
        <v>4710</v>
      </c>
      <c r="G78" s="219" t="s">
        <v>3544</v>
      </c>
      <c r="H78" s="220" t="s">
        <v>3582</v>
      </c>
      <c r="I78" s="220" t="s">
        <v>3582</v>
      </c>
      <c r="J78" s="220"/>
      <c r="K78" s="220"/>
      <c r="L78" s="220"/>
      <c r="M78" s="1"/>
      <c r="N78" s="218">
        <v>47</v>
      </c>
      <c r="O78" s="1"/>
      <c r="P78" s="232" t="s">
        <v>3740</v>
      </c>
      <c r="Q78" s="232" t="s">
        <v>4707</v>
      </c>
      <c r="R78" s="172" t="str">
        <f>A78&amp;" "&amp;H78&amp;" "&amp;K78</f>
        <v xml:space="preserve">10411 UK </v>
      </c>
      <c r="S78" s="172" t="str">
        <f>LEFT(A78,3)&amp;" "&amp;E78</f>
        <v>104 AFFICHES</v>
      </c>
    </row>
    <row r="79" spans="1:19" ht="13" customHeight="1">
      <c r="A79" s="214" t="str">
        <f t="shared" si="4"/>
        <v>1041101</v>
      </c>
      <c r="B79">
        <v>78</v>
      </c>
      <c r="C79" s="222">
        <v>3</v>
      </c>
      <c r="D79" s="224">
        <v>104</v>
      </c>
      <c r="E79" s="223" t="s">
        <v>3572</v>
      </c>
      <c r="F79" s="223" t="s">
        <v>4710</v>
      </c>
      <c r="G79" s="222" t="s">
        <v>3544</v>
      </c>
      <c r="H79" s="223" t="s">
        <v>3582</v>
      </c>
      <c r="I79" s="223" t="s">
        <v>3582</v>
      </c>
      <c r="J79" s="222" t="s">
        <v>3499</v>
      </c>
      <c r="K79" s="223" t="s">
        <v>3246</v>
      </c>
      <c r="L79" s="223" t="s">
        <v>4810</v>
      </c>
      <c r="M79" s="1"/>
      <c r="N79" s="1"/>
      <c r="O79" s="218">
        <v>2</v>
      </c>
      <c r="P79" s="232" t="s">
        <v>3739</v>
      </c>
      <c r="Q79" s="232" t="s">
        <v>4708</v>
      </c>
      <c r="R79" s="172" t="str">
        <f>A79&amp;" "&amp;K79</f>
        <v>1041101 O</v>
      </c>
      <c r="S79" s="172" t="str">
        <f>LEFT(A79,5)&amp;" "&amp;H79</f>
        <v>10411 UK</v>
      </c>
    </row>
    <row r="80" spans="1:19" ht="13" customHeight="1">
      <c r="A80" s="214" t="str">
        <f t="shared" si="4"/>
        <v>1041102</v>
      </c>
      <c r="B80">
        <v>79</v>
      </c>
      <c r="C80" s="222">
        <v>3</v>
      </c>
      <c r="D80" s="224">
        <v>104</v>
      </c>
      <c r="E80" s="223" t="s">
        <v>3572</v>
      </c>
      <c r="F80" s="223" t="s">
        <v>4710</v>
      </c>
      <c r="G80" s="222" t="s">
        <v>3544</v>
      </c>
      <c r="H80" s="223" t="s">
        <v>3582</v>
      </c>
      <c r="I80" s="223" t="s">
        <v>4718</v>
      </c>
      <c r="J80" s="222" t="s">
        <v>3510</v>
      </c>
      <c r="K80" s="223" t="s">
        <v>3245</v>
      </c>
      <c r="L80" s="223" t="s">
        <v>4809</v>
      </c>
      <c r="M80" s="1"/>
      <c r="N80" s="1"/>
      <c r="O80" s="218">
        <v>3</v>
      </c>
      <c r="P80" s="250" t="s">
        <v>3741</v>
      </c>
      <c r="Q80" s="232" t="s">
        <v>4709</v>
      </c>
      <c r="R80" s="172" t="str">
        <f>A80&amp;" "&amp;K80</f>
        <v>1041102 HO</v>
      </c>
      <c r="S80" s="172" t="str">
        <f>LEFT(A80,5)&amp;" "&amp;H80</f>
        <v>10411 UK</v>
      </c>
    </row>
    <row r="81" spans="1:19" ht="13" customHeight="1">
      <c r="A81" s="214" t="str">
        <f t="shared" si="4"/>
        <v>105</v>
      </c>
      <c r="B81">
        <v>80</v>
      </c>
      <c r="C81" s="215">
        <v>1</v>
      </c>
      <c r="D81" s="215">
        <v>105</v>
      </c>
      <c r="E81" s="216" t="s">
        <v>3583</v>
      </c>
      <c r="F81" s="216" t="s">
        <v>4777</v>
      </c>
      <c r="G81" s="217"/>
      <c r="H81" s="216"/>
      <c r="I81" s="216"/>
      <c r="J81" s="216"/>
      <c r="K81" s="216"/>
      <c r="L81" s="216"/>
      <c r="M81" s="218">
        <v>5</v>
      </c>
      <c r="N81" s="1"/>
      <c r="O81" s="1"/>
      <c r="P81" s="216" t="s">
        <v>2077</v>
      </c>
      <c r="Q81" s="216" t="s">
        <v>4719</v>
      </c>
      <c r="R81" s="172" t="str">
        <f>A81&amp;" "&amp;E81&amp;" "&amp;H81&amp;" "&amp;K81</f>
        <v xml:space="preserve">105 MODÈLES CORRENTINO HOe  </v>
      </c>
      <c r="S81" t="s">
        <v>3659</v>
      </c>
    </row>
    <row r="82" spans="1:19" ht="13" customHeight="1">
      <c r="A82" s="214" t="str">
        <f t="shared" si="4"/>
        <v>10501</v>
      </c>
      <c r="B82">
        <v>81</v>
      </c>
      <c r="C82" s="219">
        <v>2</v>
      </c>
      <c r="D82" s="219">
        <v>105</v>
      </c>
      <c r="E82" s="220" t="s">
        <v>3583</v>
      </c>
      <c r="F82" s="220" t="s">
        <v>4777</v>
      </c>
      <c r="G82" s="227" t="s">
        <v>3499</v>
      </c>
      <c r="H82" s="220" t="s">
        <v>3584</v>
      </c>
      <c r="I82" s="220" t="s">
        <v>4671</v>
      </c>
      <c r="J82" s="220"/>
      <c r="K82" s="220"/>
      <c r="L82" s="220"/>
      <c r="M82" s="1"/>
      <c r="N82" s="218">
        <v>58</v>
      </c>
      <c r="O82" s="1"/>
      <c r="P82" s="233" t="s">
        <v>892</v>
      </c>
      <c r="Q82" s="233" t="s">
        <v>4720</v>
      </c>
      <c r="R82" s="172" t="str">
        <f>A82&amp;" "&amp;H82&amp;" "&amp;K82</f>
        <v xml:space="preserve">10501 VOITURES  </v>
      </c>
      <c r="S82" s="172" t="str">
        <f>LEFT(A82,3)&amp;" "&amp;E82</f>
        <v>105 MODÈLES CORRENTINO HOe</v>
      </c>
    </row>
    <row r="83" spans="1:19" ht="13" customHeight="1">
      <c r="A83" s="214" t="str">
        <f t="shared" si="4"/>
        <v>10502</v>
      </c>
      <c r="B83">
        <v>82</v>
      </c>
      <c r="C83" s="219">
        <v>2</v>
      </c>
      <c r="D83" s="219">
        <v>105</v>
      </c>
      <c r="E83" s="220" t="s">
        <v>3583</v>
      </c>
      <c r="F83" s="220" t="s">
        <v>4777</v>
      </c>
      <c r="G83" s="219" t="s">
        <v>3510</v>
      </c>
      <c r="H83" s="220" t="s">
        <v>3526</v>
      </c>
      <c r="I83" s="220" t="s">
        <v>4672</v>
      </c>
      <c r="J83" s="220"/>
      <c r="K83" s="220"/>
      <c r="L83" s="220"/>
      <c r="M83" s="1"/>
      <c r="N83" s="218">
        <v>59</v>
      </c>
      <c r="O83" s="1"/>
      <c r="P83" s="233" t="s">
        <v>904</v>
      </c>
      <c r="Q83" s="233" t="s">
        <v>4721</v>
      </c>
      <c r="R83" s="172" t="str">
        <f>A83&amp;" "&amp;H83&amp;" "&amp;K83</f>
        <v xml:space="preserve">10502 WAGONS </v>
      </c>
      <c r="S83" s="172" t="str">
        <f>LEFT(A83,3)&amp;" "&amp;E83</f>
        <v>105 MODÈLES CORRENTINO HOe</v>
      </c>
    </row>
    <row r="84" spans="1:19" ht="13" customHeight="1">
      <c r="A84" s="214" t="str">
        <f t="shared" si="4"/>
        <v>106</v>
      </c>
      <c r="B84">
        <v>83</v>
      </c>
      <c r="C84" s="215">
        <v>1</v>
      </c>
      <c r="D84" s="215">
        <v>106</v>
      </c>
      <c r="E84" s="216" t="s">
        <v>3585</v>
      </c>
      <c r="F84" s="216" t="s">
        <v>4778</v>
      </c>
      <c r="G84" s="217"/>
      <c r="H84" s="216"/>
      <c r="I84" s="216"/>
      <c r="J84" s="216"/>
      <c r="K84" s="216"/>
      <c r="L84" s="216"/>
      <c r="M84" s="218">
        <v>6</v>
      </c>
      <c r="N84" s="1"/>
      <c r="O84" s="1"/>
      <c r="P84" s="216" t="s">
        <v>3586</v>
      </c>
      <c r="Q84" s="216" t="s">
        <v>4722</v>
      </c>
      <c r="R84" s="172" t="str">
        <f>A84&amp;" "&amp;E84&amp;" "&amp;H84&amp;" "&amp;K84</f>
        <v xml:space="preserve">106 LOCOMOTIVES LAITON  </v>
      </c>
      <c r="S84" t="s">
        <v>3659</v>
      </c>
    </row>
    <row r="85" spans="1:19" ht="13" customHeight="1">
      <c r="A85" s="214" t="str">
        <f t="shared" si="4"/>
        <v>10601</v>
      </c>
      <c r="B85">
        <v>84</v>
      </c>
      <c r="C85" s="219">
        <v>2</v>
      </c>
      <c r="D85" s="219">
        <v>106</v>
      </c>
      <c r="E85" s="220" t="s">
        <v>3585</v>
      </c>
      <c r="F85" s="220" t="s">
        <v>4778</v>
      </c>
      <c r="G85" s="227" t="s">
        <v>3499</v>
      </c>
      <c r="H85" s="220" t="s">
        <v>3587</v>
      </c>
      <c r="I85" s="220" t="s">
        <v>4779</v>
      </c>
      <c r="J85" s="220"/>
      <c r="K85" s="220"/>
      <c r="L85" s="220"/>
      <c r="M85" s="1"/>
      <c r="N85" s="218">
        <v>61</v>
      </c>
      <c r="O85" s="1"/>
      <c r="P85" s="234" t="s">
        <v>2076</v>
      </c>
      <c r="Q85" s="234" t="s">
        <v>4723</v>
      </c>
      <c r="R85" s="172" t="str">
        <f>A85&amp;" "&amp;H85&amp;" "&amp;K85</f>
        <v xml:space="preserve">10601 KITS LOCOMOTIVES </v>
      </c>
      <c r="S85" s="172" t="str">
        <f>LEFT(A85,3)&amp;" "&amp;E85</f>
        <v>106 LOCOMOTIVES LAITON</v>
      </c>
    </row>
    <row r="86" spans="1:19" ht="13" customHeight="1">
      <c r="A86" s="214" t="str">
        <f t="shared" si="4"/>
        <v>10602</v>
      </c>
      <c r="B86">
        <v>85</v>
      </c>
      <c r="C86" s="219">
        <v>2</v>
      </c>
      <c r="D86" s="219">
        <v>106</v>
      </c>
      <c r="E86" s="220" t="s">
        <v>3585</v>
      </c>
      <c r="F86" s="220" t="s">
        <v>4778</v>
      </c>
      <c r="G86" s="219" t="s">
        <v>3510</v>
      </c>
      <c r="H86" s="220" t="s">
        <v>3588</v>
      </c>
      <c r="I86" s="220" t="s">
        <v>4669</v>
      </c>
      <c r="J86" s="220"/>
      <c r="K86" s="220"/>
      <c r="L86" s="220"/>
      <c r="M86" s="1"/>
      <c r="N86" s="218">
        <v>62</v>
      </c>
      <c r="O86" s="1"/>
      <c r="P86" s="234" t="s">
        <v>3589</v>
      </c>
      <c r="Q86" s="234" t="s">
        <v>4724</v>
      </c>
      <c r="R86" s="172" t="str">
        <f>A86&amp;" "&amp;H86&amp;" "&amp;K86</f>
        <v xml:space="preserve">10602 MONTAGE </v>
      </c>
      <c r="S86" s="172" t="str">
        <f>LEFT(A86,3)&amp;" "&amp;E86</f>
        <v>106 LOCOMOTIVES LAITON</v>
      </c>
    </row>
    <row r="87" spans="1:19" ht="13" customHeight="1">
      <c r="A87" s="214" t="str">
        <f t="shared" si="4"/>
        <v>10603</v>
      </c>
      <c r="B87">
        <v>86</v>
      </c>
      <c r="C87" s="219">
        <v>2</v>
      </c>
      <c r="D87" s="219">
        <v>106</v>
      </c>
      <c r="E87" s="220" t="s">
        <v>3585</v>
      </c>
      <c r="F87" s="220" t="s">
        <v>4778</v>
      </c>
      <c r="G87" s="227" t="s">
        <v>3500</v>
      </c>
      <c r="H87" s="220" t="s">
        <v>3590</v>
      </c>
      <c r="I87" s="220" t="s">
        <v>4668</v>
      </c>
      <c r="J87" s="220"/>
      <c r="K87" s="220"/>
      <c r="L87" s="220"/>
      <c r="M87" s="1"/>
      <c r="N87" s="218">
        <v>63</v>
      </c>
      <c r="O87" s="1"/>
      <c r="P87" s="234" t="s">
        <v>919</v>
      </c>
      <c r="Q87" s="234" t="s">
        <v>4725</v>
      </c>
      <c r="R87" s="172" t="str">
        <f>A87&amp;" "&amp;H87&amp;" "&amp;K87</f>
        <v xml:space="preserve">10603 MODÈLES MONTÉS </v>
      </c>
      <c r="S87" s="172" t="str">
        <f>LEFT(A87,3)&amp;" "&amp;E87</f>
        <v>106 LOCOMOTIVES LAITON</v>
      </c>
    </row>
    <row r="88" spans="1:19" ht="13" customHeight="1">
      <c r="A88" s="214" t="str">
        <f t="shared" si="4"/>
        <v>10604</v>
      </c>
      <c r="B88">
        <v>87</v>
      </c>
      <c r="C88" s="219">
        <v>2</v>
      </c>
      <c r="D88" s="219">
        <v>106</v>
      </c>
      <c r="E88" s="220" t="s">
        <v>3585</v>
      </c>
      <c r="F88" s="220" t="s">
        <v>4778</v>
      </c>
      <c r="G88" s="219" t="s">
        <v>3501</v>
      </c>
      <c r="H88" s="220" t="s">
        <v>3742</v>
      </c>
      <c r="I88" s="220" t="s">
        <v>4780</v>
      </c>
      <c r="J88" s="220"/>
      <c r="K88" s="220"/>
      <c r="L88" s="220"/>
      <c r="M88" s="1"/>
      <c r="N88" s="218"/>
      <c r="O88" s="1"/>
      <c r="P88" s="234" t="s">
        <v>3743</v>
      </c>
      <c r="Q88" s="234" t="s">
        <v>4726</v>
      </c>
      <c r="R88" s="172" t="str">
        <f>A88&amp;" "&amp;H88&amp;" "&amp;K88</f>
        <v xml:space="preserve">10604 ACCESSOIRES pour MODÈLES MONTÉS </v>
      </c>
      <c r="S88" s="172" t="str">
        <f>LEFT(A88,3)&amp;" "&amp;E88</f>
        <v>106 LOCOMOTIVES LAITON</v>
      </c>
    </row>
    <row r="89" spans="1:19" ht="13" customHeight="1">
      <c r="A89" s="214" t="str">
        <f t="shared" si="4"/>
        <v>107</v>
      </c>
      <c r="B89">
        <v>88</v>
      </c>
      <c r="C89" s="215">
        <v>1</v>
      </c>
      <c r="D89" s="215">
        <v>107</v>
      </c>
      <c r="E89" s="216" t="s">
        <v>3591</v>
      </c>
      <c r="F89" s="216" t="s">
        <v>4781</v>
      </c>
      <c r="G89" s="217"/>
      <c r="H89" s="216"/>
      <c r="I89" s="216"/>
      <c r="J89" s="216"/>
      <c r="K89" s="216"/>
      <c r="L89" s="216"/>
      <c r="M89" s="218">
        <v>7</v>
      </c>
      <c r="N89" s="1"/>
      <c r="O89" s="1"/>
      <c r="P89" s="216" t="s">
        <v>2075</v>
      </c>
      <c r="Q89" s="216" t="s">
        <v>4727</v>
      </c>
      <c r="R89" s="172" t="str">
        <f>A89&amp;" "&amp;E89&amp;" "&amp;H89&amp;" "&amp;K89</f>
        <v xml:space="preserve">107 SAN JUAN CAR CIE  </v>
      </c>
      <c r="S89" t="s">
        <v>3659</v>
      </c>
    </row>
    <row r="90" spans="1:19" ht="13" customHeight="1">
      <c r="A90" s="214" t="str">
        <f t="shared" si="4"/>
        <v>10701</v>
      </c>
      <c r="B90">
        <v>89</v>
      </c>
      <c r="C90" s="219">
        <v>2</v>
      </c>
      <c r="D90" s="219">
        <v>107</v>
      </c>
      <c r="E90" s="220" t="s">
        <v>3591</v>
      </c>
      <c r="F90" s="220" t="s">
        <v>4781</v>
      </c>
      <c r="G90" s="227" t="s">
        <v>3499</v>
      </c>
      <c r="H90" s="220" t="s">
        <v>3592</v>
      </c>
      <c r="I90" s="220" t="s">
        <v>4782</v>
      </c>
      <c r="J90" s="220"/>
      <c r="K90" s="220"/>
      <c r="L90" s="220"/>
      <c r="M90" s="1"/>
      <c r="N90" s="218">
        <v>65</v>
      </c>
      <c r="O90" s="1"/>
      <c r="P90" s="235" t="s">
        <v>459</v>
      </c>
      <c r="Q90" s="235" t="s">
        <v>4728</v>
      </c>
      <c r="R90" s="172" t="str">
        <f>A90&amp;" "&amp;H90&amp;" "&amp;K90</f>
        <v xml:space="preserve">10701 PRÊTS à ROULER On30 </v>
      </c>
      <c r="S90" s="172" t="str">
        <f>LEFT(A90,3)&amp;" "&amp;E90</f>
        <v>107 SAN JUAN CAR CIE</v>
      </c>
    </row>
    <row r="91" spans="1:19" ht="13" customHeight="1">
      <c r="A91" s="214" t="str">
        <f t="shared" si="4"/>
        <v>10702</v>
      </c>
      <c r="B91">
        <v>90</v>
      </c>
      <c r="C91" s="219">
        <v>2</v>
      </c>
      <c r="D91" s="219">
        <v>107</v>
      </c>
      <c r="E91" s="220" t="s">
        <v>3591</v>
      </c>
      <c r="F91" s="220" t="s">
        <v>4781</v>
      </c>
      <c r="G91" s="219" t="s">
        <v>3510</v>
      </c>
      <c r="H91" s="220" t="s">
        <v>3593</v>
      </c>
      <c r="I91" s="220" t="s">
        <v>4783</v>
      </c>
      <c r="J91" s="220"/>
      <c r="K91" s="220"/>
      <c r="L91" s="220"/>
      <c r="M91" s="1"/>
      <c r="N91" s="218">
        <v>66</v>
      </c>
      <c r="O91" s="1"/>
      <c r="P91" s="236" t="s">
        <v>466</v>
      </c>
      <c r="Q91" s="236" t="s">
        <v>4729</v>
      </c>
      <c r="R91" s="172" t="str">
        <f>A91&amp;" "&amp;H91&amp;" "&amp;K91</f>
        <v xml:space="preserve">10702 KITS On30 </v>
      </c>
      <c r="S91" s="172" t="str">
        <f>LEFT(A91,3)&amp;" "&amp;E91</f>
        <v>107 SAN JUAN CAR CIE</v>
      </c>
    </row>
    <row r="92" spans="1:19" ht="13" customHeight="1">
      <c r="A92" s="214" t="str">
        <f t="shared" si="4"/>
        <v>10703</v>
      </c>
      <c r="B92">
        <v>91</v>
      </c>
      <c r="C92" s="219">
        <v>2</v>
      </c>
      <c r="D92" s="219">
        <v>107</v>
      </c>
      <c r="E92" s="220" t="s">
        <v>3591</v>
      </c>
      <c r="F92" s="220" t="s">
        <v>4781</v>
      </c>
      <c r="G92" s="219" t="s">
        <v>3500</v>
      </c>
      <c r="H92" s="220" t="s">
        <v>3594</v>
      </c>
      <c r="I92" s="220" t="s">
        <v>4652</v>
      </c>
      <c r="J92" s="220"/>
      <c r="K92" s="220"/>
      <c r="L92" s="220"/>
      <c r="M92" s="1"/>
      <c r="N92" s="218">
        <v>67</v>
      </c>
      <c r="O92" s="1"/>
      <c r="P92" s="235" t="s">
        <v>763</v>
      </c>
      <c r="Q92" s="235" t="s">
        <v>4730</v>
      </c>
      <c r="R92" s="172" t="str">
        <f>A92&amp;" "&amp;H92&amp;" "&amp;K92</f>
        <v xml:space="preserve">10703 ACCESSOIRES On30 </v>
      </c>
      <c r="S92" s="172" t="str">
        <f>LEFT(A92,3)&amp;" "&amp;E92</f>
        <v>107 SAN JUAN CAR CIE</v>
      </c>
    </row>
    <row r="93" spans="1:19" ht="13" customHeight="1">
      <c r="A93" s="214" t="str">
        <f t="shared" si="4"/>
        <v>10704</v>
      </c>
      <c r="B93">
        <v>92</v>
      </c>
      <c r="C93" s="219">
        <v>2</v>
      </c>
      <c r="D93" s="219">
        <v>107</v>
      </c>
      <c r="E93" s="220" t="s">
        <v>3591</v>
      </c>
      <c r="F93" s="220" t="s">
        <v>4781</v>
      </c>
      <c r="G93" s="219" t="s">
        <v>3501</v>
      </c>
      <c r="H93" s="220" t="s">
        <v>3595</v>
      </c>
      <c r="I93" s="220" t="s">
        <v>4784</v>
      </c>
      <c r="J93" s="220"/>
      <c r="K93" s="220"/>
      <c r="L93" s="220"/>
      <c r="M93" s="1"/>
      <c r="N93" s="218">
        <v>68</v>
      </c>
      <c r="O93" s="1"/>
      <c r="P93" s="236" t="s">
        <v>761</v>
      </c>
      <c r="Q93" s="236" t="s">
        <v>4731</v>
      </c>
      <c r="R93" s="172" t="str">
        <f>A93&amp;" "&amp;H93&amp;" "&amp;K93</f>
        <v xml:space="preserve">10704 KITS On3 </v>
      </c>
      <c r="S93" s="172" t="str">
        <f>LEFT(A93,3)&amp;" "&amp;E93</f>
        <v>107 SAN JUAN CAR CIE</v>
      </c>
    </row>
    <row r="94" spans="1:19" ht="13" customHeight="1">
      <c r="A94" s="214" t="str">
        <f t="shared" si="4"/>
        <v>108</v>
      </c>
      <c r="B94">
        <v>93</v>
      </c>
      <c r="C94" s="215">
        <v>1</v>
      </c>
      <c r="D94" s="215">
        <v>108</v>
      </c>
      <c r="E94" s="216" t="s">
        <v>3596</v>
      </c>
      <c r="F94" s="216" t="s">
        <v>4785</v>
      </c>
      <c r="G94" s="217"/>
      <c r="H94" s="216"/>
      <c r="I94" s="216"/>
      <c r="J94" s="216"/>
      <c r="K94" s="216"/>
      <c r="L94" s="216"/>
      <c r="M94" s="218">
        <v>8</v>
      </c>
      <c r="N94" s="1"/>
      <c r="O94" s="1"/>
      <c r="P94" s="216" t="s">
        <v>2074</v>
      </c>
      <c r="Q94" s="216" t="s">
        <v>4732</v>
      </c>
      <c r="R94" s="172" t="str">
        <f>A94&amp;" "&amp;E94&amp;" "&amp;H94&amp;" "&amp;K94</f>
        <v xml:space="preserve">108 SÉRIES SPÉCIALES  </v>
      </c>
      <c r="S94" t="s">
        <v>3659</v>
      </c>
    </row>
    <row r="95" spans="1:19" ht="13" customHeight="1">
      <c r="A95" s="214" t="str">
        <f t="shared" si="4"/>
        <v>10801</v>
      </c>
      <c r="B95">
        <v>94</v>
      </c>
      <c r="C95" s="219">
        <v>2</v>
      </c>
      <c r="D95" s="219">
        <v>108</v>
      </c>
      <c r="E95" s="220" t="s">
        <v>3596</v>
      </c>
      <c r="F95" s="220" t="s">
        <v>4785</v>
      </c>
      <c r="G95" s="227" t="s">
        <v>3499</v>
      </c>
      <c r="H95" s="220" t="s">
        <v>3597</v>
      </c>
      <c r="I95" s="220" t="s">
        <v>4786</v>
      </c>
      <c r="J95" s="220"/>
      <c r="K95" s="220"/>
      <c r="L95" s="220"/>
      <c r="M95" s="1"/>
      <c r="N95" s="218">
        <v>71</v>
      </c>
      <c r="O95" s="1"/>
      <c r="P95" s="237" t="s">
        <v>604</v>
      </c>
      <c r="Q95" s="237" t="s">
        <v>604</v>
      </c>
      <c r="R95" s="172" t="str">
        <f>A95&amp;" "&amp;H95&amp;" "&amp;K95</f>
        <v xml:space="preserve">10801 RAILBUS ISOBLOC  </v>
      </c>
      <c r="S95" s="172" t="str">
        <f>LEFT(A95,3)&amp;" "&amp;E95</f>
        <v>108 SÉRIES SPÉCIALES</v>
      </c>
    </row>
    <row r="96" spans="1:19" ht="13" customHeight="1">
      <c r="A96" s="214" t="str">
        <f t="shared" si="4"/>
        <v>10802</v>
      </c>
      <c r="B96">
        <v>95</v>
      </c>
      <c r="C96" s="219">
        <v>2</v>
      </c>
      <c r="D96" s="219">
        <v>108</v>
      </c>
      <c r="E96" s="220" t="s">
        <v>3596</v>
      </c>
      <c r="F96" s="220" t="s">
        <v>4785</v>
      </c>
      <c r="G96" s="219" t="s">
        <v>3510</v>
      </c>
      <c r="H96" s="220" t="s">
        <v>3598</v>
      </c>
      <c r="I96" s="220" t="s">
        <v>4787</v>
      </c>
      <c r="J96" s="220"/>
      <c r="K96" s="220"/>
      <c r="L96" s="220"/>
      <c r="M96" s="1"/>
      <c r="N96" s="218">
        <v>72</v>
      </c>
      <c r="O96" s="1"/>
      <c r="P96" s="237" t="s">
        <v>603</v>
      </c>
      <c r="Q96" s="237" t="s">
        <v>603</v>
      </c>
      <c r="R96" s="172" t="str">
        <f>A96&amp;" "&amp;H96&amp;" "&amp;K96</f>
        <v xml:space="preserve">10802 WAGONS SPÉCIAUX </v>
      </c>
      <c r="S96" s="172" t="str">
        <f>LEFT(A96,3)&amp;" "&amp;E96</f>
        <v>108 SÉRIES SPÉCIALES</v>
      </c>
    </row>
    <row r="97" spans="1:19" ht="13" customHeight="1">
      <c r="A97" s="214" t="str">
        <f t="shared" si="4"/>
        <v>10803</v>
      </c>
      <c r="B97">
        <v>96</v>
      </c>
      <c r="C97" s="219">
        <v>2</v>
      </c>
      <c r="D97" s="219">
        <v>108</v>
      </c>
      <c r="E97" s="220" t="s">
        <v>3596</v>
      </c>
      <c r="F97" s="220" t="s">
        <v>4785</v>
      </c>
      <c r="G97" s="219" t="s">
        <v>3500</v>
      </c>
      <c r="H97" s="220" t="s">
        <v>3599</v>
      </c>
      <c r="I97" s="220" t="s">
        <v>4788</v>
      </c>
      <c r="J97" s="220"/>
      <c r="K97" s="220"/>
      <c r="L97" s="220"/>
      <c r="M97" s="1"/>
      <c r="N97" s="218">
        <v>73</v>
      </c>
      <c r="O97" s="1"/>
      <c r="P97" s="237" t="s">
        <v>602</v>
      </c>
      <c r="Q97" s="237" t="s">
        <v>4816</v>
      </c>
      <c r="R97" s="172" t="str">
        <f>A97&amp;" "&amp;H97&amp;" "&amp;K97</f>
        <v xml:space="preserve">10803 LOCOS PATINÉES </v>
      </c>
      <c r="S97" s="172" t="str">
        <f>LEFT(A97,3)&amp;" "&amp;E97</f>
        <v>108 SÉRIES SPÉCIALES</v>
      </c>
    </row>
    <row r="98" spans="1:19" ht="13" customHeight="1">
      <c r="A98" s="214" t="str">
        <f t="shared" ref="A98:A129" si="5">D98&amp;G98&amp;J98</f>
        <v>10804</v>
      </c>
      <c r="B98">
        <v>97</v>
      </c>
      <c r="C98" s="219">
        <v>2</v>
      </c>
      <c r="D98" s="219">
        <v>108</v>
      </c>
      <c r="E98" s="220" t="s">
        <v>3596</v>
      </c>
      <c r="F98" s="220" t="s">
        <v>4785</v>
      </c>
      <c r="G98" s="219" t="s">
        <v>3501</v>
      </c>
      <c r="H98" s="220" t="s">
        <v>3600</v>
      </c>
      <c r="I98" s="220" t="s">
        <v>4789</v>
      </c>
      <c r="J98" s="220"/>
      <c r="K98" s="220"/>
      <c r="L98" s="220"/>
      <c r="M98" s="1"/>
      <c r="N98" s="218">
        <v>74</v>
      </c>
      <c r="O98" s="1"/>
      <c r="P98" s="237" t="s">
        <v>601</v>
      </c>
      <c r="Q98" s="237" t="s">
        <v>4733</v>
      </c>
      <c r="R98" s="172" t="str">
        <f>A98&amp;" "&amp;H98&amp;" "&amp;K98</f>
        <v xml:space="preserve">10804 SAN JUAN PATINÉS </v>
      </c>
      <c r="S98" s="172" t="str">
        <f>LEFT(A98,3)&amp;" "&amp;E98</f>
        <v>108 SÉRIES SPÉCIALES</v>
      </c>
    </row>
    <row r="99" spans="1:19" ht="13" customHeight="1">
      <c r="A99" s="214" t="str">
        <f t="shared" si="5"/>
        <v>10805</v>
      </c>
      <c r="B99">
        <v>98</v>
      </c>
      <c r="C99" s="219">
        <v>2</v>
      </c>
      <c r="D99" s="219">
        <v>108</v>
      </c>
      <c r="E99" s="220" t="s">
        <v>3596</v>
      </c>
      <c r="F99" s="220" t="s">
        <v>4785</v>
      </c>
      <c r="G99" s="227" t="s">
        <v>3502</v>
      </c>
      <c r="H99" s="220" t="s">
        <v>3601</v>
      </c>
      <c r="I99" s="220" t="s">
        <v>4790</v>
      </c>
      <c r="J99" s="220"/>
      <c r="K99" s="220"/>
      <c r="L99" s="220"/>
      <c r="M99" s="1"/>
      <c r="N99" s="218">
        <v>75</v>
      </c>
      <c r="O99" s="1"/>
      <c r="P99" s="238" t="s">
        <v>600</v>
      </c>
      <c r="Q99" s="238" t="s">
        <v>4734</v>
      </c>
      <c r="R99" s="172" t="str">
        <f>A99&amp;" "&amp;H99&amp;" "&amp;K99</f>
        <v xml:space="preserve">10805 PATINE SUR DEMANDE </v>
      </c>
      <c r="S99" s="172" t="str">
        <f>LEFT(A99,3)&amp;" "&amp;E99</f>
        <v>108 SÉRIES SPÉCIALES</v>
      </c>
    </row>
    <row r="100" spans="1:19" ht="13" customHeight="1">
      <c r="A100" s="214" t="str">
        <f t="shared" si="5"/>
        <v>109</v>
      </c>
      <c r="B100">
        <v>99</v>
      </c>
      <c r="C100" s="215">
        <v>1</v>
      </c>
      <c r="D100" s="215">
        <v>109</v>
      </c>
      <c r="E100" s="216" t="s">
        <v>3602</v>
      </c>
      <c r="F100" s="216" t="s">
        <v>4791</v>
      </c>
      <c r="G100" s="217"/>
      <c r="H100" s="216"/>
      <c r="I100" s="216"/>
      <c r="J100" s="216"/>
      <c r="K100" s="216"/>
      <c r="L100" s="216"/>
      <c r="M100" s="218">
        <v>9</v>
      </c>
      <c r="N100" s="1"/>
      <c r="O100" s="1"/>
      <c r="P100" s="216" t="s">
        <v>738</v>
      </c>
      <c r="Q100" s="216" t="s">
        <v>4735</v>
      </c>
      <c r="R100" s="172" t="str">
        <f>A100&amp;" "&amp;E100&amp;" "&amp;H100&amp;" "&amp;K100</f>
        <v xml:space="preserve">109 TRANSANDINO  </v>
      </c>
      <c r="S100" t="s">
        <v>3659</v>
      </c>
    </row>
    <row r="101" spans="1:19" ht="13" customHeight="1">
      <c r="A101" s="214" t="str">
        <f t="shared" si="5"/>
        <v>10901</v>
      </c>
      <c r="B101">
        <v>100</v>
      </c>
      <c r="C101" s="219">
        <v>2</v>
      </c>
      <c r="D101" s="219">
        <v>109</v>
      </c>
      <c r="E101" s="220" t="s">
        <v>3602</v>
      </c>
      <c r="F101" s="220" t="s">
        <v>4791</v>
      </c>
      <c r="G101" s="227" t="s">
        <v>3499</v>
      </c>
      <c r="H101" s="220" t="s">
        <v>3603</v>
      </c>
      <c r="I101" s="220" t="s">
        <v>4792</v>
      </c>
      <c r="J101" s="220"/>
      <c r="K101" s="220"/>
      <c r="L101" s="220"/>
      <c r="M101" s="1"/>
      <c r="N101" s="218">
        <v>77</v>
      </c>
      <c r="O101" s="1"/>
      <c r="P101" s="239" t="s">
        <v>1720</v>
      </c>
      <c r="Q101" s="239" t="s">
        <v>4736</v>
      </c>
      <c r="R101" s="172" t="str">
        <f>A101&amp;" "&amp;H101&amp;" "&amp;K101</f>
        <v xml:space="preserve">10901 KITS WAGONS HOm </v>
      </c>
      <c r="S101" s="172" t="str">
        <f>LEFT(A101,3)&amp;" "&amp;E101</f>
        <v>109 TRANSANDINO</v>
      </c>
    </row>
    <row r="102" spans="1:19" ht="13" customHeight="1">
      <c r="A102" s="214" t="str">
        <f t="shared" si="5"/>
        <v>10902</v>
      </c>
      <c r="B102">
        <v>101</v>
      </c>
      <c r="C102" s="219">
        <v>2</v>
      </c>
      <c r="D102" s="219">
        <v>109</v>
      </c>
      <c r="E102" s="220" t="s">
        <v>3602</v>
      </c>
      <c r="F102" s="220" t="s">
        <v>4791</v>
      </c>
      <c r="G102" s="219" t="s">
        <v>3510</v>
      </c>
      <c r="H102" s="220" t="s">
        <v>3604</v>
      </c>
      <c r="I102" s="220" t="s">
        <v>4793</v>
      </c>
      <c r="J102" s="220"/>
      <c r="K102" s="220"/>
      <c r="L102" s="220"/>
      <c r="M102" s="1"/>
      <c r="N102" s="218">
        <v>78</v>
      </c>
      <c r="O102" s="1"/>
      <c r="P102" s="239" t="s">
        <v>907</v>
      </c>
      <c r="Q102" s="239" t="s">
        <v>4737</v>
      </c>
      <c r="R102" s="172" t="str">
        <f>A102&amp;" "&amp;H102&amp;" "&amp;K102</f>
        <v xml:space="preserve">10902 LOCOMOTIVES HOm </v>
      </c>
      <c r="S102" s="172" t="str">
        <f>LEFT(A102,3)&amp;" "&amp;E102</f>
        <v>109 TRANSANDINO</v>
      </c>
    </row>
    <row r="103" spans="1:19" ht="13" customHeight="1">
      <c r="A103" s="214" t="str">
        <f t="shared" si="5"/>
        <v>10903</v>
      </c>
      <c r="B103">
        <v>102</v>
      </c>
      <c r="C103" s="219">
        <v>2</v>
      </c>
      <c r="D103" s="219">
        <v>109</v>
      </c>
      <c r="E103" s="220" t="s">
        <v>3602</v>
      </c>
      <c r="F103" s="220" t="s">
        <v>4791</v>
      </c>
      <c r="G103" s="219" t="s">
        <v>3500</v>
      </c>
      <c r="H103" s="220" t="s">
        <v>3605</v>
      </c>
      <c r="I103" s="220" t="s">
        <v>4794</v>
      </c>
      <c r="J103" s="220"/>
      <c r="K103" s="220"/>
      <c r="L103" s="220"/>
      <c r="M103" s="1"/>
      <c r="N103" s="218">
        <v>79</v>
      </c>
      <c r="O103" s="1"/>
      <c r="P103" s="239" t="s">
        <v>739</v>
      </c>
      <c r="Q103" s="239" t="s">
        <v>4817</v>
      </c>
      <c r="R103" s="172" t="str">
        <f>A103&amp;" "&amp;H103&amp;" "&amp;K103</f>
        <v xml:space="preserve">10903 BÂTIMENTS </v>
      </c>
      <c r="S103" s="172" t="str">
        <f>LEFT(A103,3)&amp;" "&amp;E103</f>
        <v>109 TRANSANDINO</v>
      </c>
    </row>
    <row r="104" spans="1:19" ht="13" customHeight="1">
      <c r="A104" s="214" t="str">
        <f t="shared" si="5"/>
        <v>110</v>
      </c>
      <c r="B104">
        <v>103</v>
      </c>
      <c r="C104" s="215">
        <v>1</v>
      </c>
      <c r="D104" s="215">
        <v>110</v>
      </c>
      <c r="E104" s="216" t="s">
        <v>3606</v>
      </c>
      <c r="F104" s="216" t="s">
        <v>4795</v>
      </c>
      <c r="G104" s="217"/>
      <c r="H104" s="216"/>
      <c r="I104" s="216"/>
      <c r="J104" s="216"/>
      <c r="K104" s="216"/>
      <c r="L104" s="216"/>
      <c r="M104" s="218">
        <v>10</v>
      </c>
      <c r="N104" s="1"/>
      <c r="O104" s="1"/>
      <c r="P104" s="216" t="s">
        <v>3607</v>
      </c>
      <c r="Q104" s="216" t="s">
        <v>4738</v>
      </c>
      <c r="R104" s="172" t="str">
        <f>A104&amp;" "&amp;E104&amp;" "&amp;H104&amp;" "&amp;K104</f>
        <v xml:space="preserve">110 ACCESSOIRES DÉCOR  </v>
      </c>
      <c r="S104" t="s">
        <v>3659</v>
      </c>
    </row>
    <row r="105" spans="1:19" ht="13" customHeight="1">
      <c r="A105" s="214" t="str">
        <f t="shared" si="5"/>
        <v>11001</v>
      </c>
      <c r="B105">
        <v>104</v>
      </c>
      <c r="C105" s="219">
        <v>2</v>
      </c>
      <c r="D105" s="219">
        <v>110</v>
      </c>
      <c r="E105" s="220" t="s">
        <v>3606</v>
      </c>
      <c r="F105" s="220" t="s">
        <v>4795</v>
      </c>
      <c r="G105" s="219" t="s">
        <v>3499</v>
      </c>
      <c r="H105" s="220" t="s">
        <v>3247</v>
      </c>
      <c r="I105" s="220" t="s">
        <v>4796</v>
      </c>
      <c r="J105" s="220"/>
      <c r="K105" s="220"/>
      <c r="L105" s="220"/>
      <c r="M105" s="1"/>
      <c r="N105" s="218">
        <v>80</v>
      </c>
      <c r="O105" s="1"/>
      <c r="P105" s="240" t="s">
        <v>3608</v>
      </c>
      <c r="Q105" s="240" t="s">
        <v>4739</v>
      </c>
      <c r="R105" s="172" t="str">
        <f>A105&amp;" "&amp;H105&amp;" "&amp;K105</f>
        <v xml:space="preserve">11001 BOIS </v>
      </c>
      <c r="S105" s="172" t="str">
        <f>LEFT(A105,3)&amp;" "&amp;E105</f>
        <v>110 ACCESSOIRES DÉCOR</v>
      </c>
    </row>
    <row r="106" spans="1:19" ht="13" customHeight="1">
      <c r="A106" s="214" t="str">
        <f t="shared" si="5"/>
        <v>1100101</v>
      </c>
      <c r="B106">
        <v>105</v>
      </c>
      <c r="C106" s="222">
        <v>3</v>
      </c>
      <c r="D106" s="222">
        <v>110</v>
      </c>
      <c r="E106" s="223" t="s">
        <v>3606</v>
      </c>
      <c r="F106" s="223" t="s">
        <v>4795</v>
      </c>
      <c r="G106" s="222" t="s">
        <v>3499</v>
      </c>
      <c r="H106" s="223" t="s">
        <v>3247</v>
      </c>
      <c r="I106" s="223" t="s">
        <v>4796</v>
      </c>
      <c r="J106" s="222" t="s">
        <v>3499</v>
      </c>
      <c r="K106" s="223" t="s">
        <v>3245</v>
      </c>
      <c r="L106" s="223" t="s">
        <v>4809</v>
      </c>
      <c r="M106" s="1"/>
      <c r="N106" s="1"/>
      <c r="O106" s="218">
        <v>81</v>
      </c>
      <c r="P106" s="240" t="s">
        <v>3608</v>
      </c>
      <c r="Q106" s="240" t="s">
        <v>4740</v>
      </c>
      <c r="R106" s="172" t="str">
        <f>A106&amp;" "&amp;K106</f>
        <v>1100101 HO</v>
      </c>
      <c r="S106" s="172" t="str">
        <f>LEFT(A106,5)&amp;" "&amp;H106</f>
        <v>11001 BOIS</v>
      </c>
    </row>
    <row r="107" spans="1:19" ht="13" customHeight="1">
      <c r="A107" s="214" t="str">
        <f t="shared" si="5"/>
        <v>1100102</v>
      </c>
      <c r="B107">
        <v>106</v>
      </c>
      <c r="C107" s="222">
        <v>3</v>
      </c>
      <c r="D107" s="222">
        <v>110</v>
      </c>
      <c r="E107" s="223" t="s">
        <v>3606</v>
      </c>
      <c r="F107" s="223" t="s">
        <v>4795</v>
      </c>
      <c r="G107" s="222" t="s">
        <v>3499</v>
      </c>
      <c r="H107" s="223" t="s">
        <v>3247</v>
      </c>
      <c r="I107" s="223" t="s">
        <v>4796</v>
      </c>
      <c r="J107" s="222" t="s">
        <v>3510</v>
      </c>
      <c r="K107" s="223" t="s">
        <v>3246</v>
      </c>
      <c r="L107" s="223" t="s">
        <v>4810</v>
      </c>
      <c r="M107" s="1"/>
      <c r="N107" s="1"/>
      <c r="O107" s="218">
        <v>82</v>
      </c>
      <c r="P107" s="240" t="s">
        <v>3609</v>
      </c>
      <c r="Q107" s="240" t="s">
        <v>4741</v>
      </c>
      <c r="R107" s="172" t="str">
        <f>A107&amp;" "&amp;K107</f>
        <v>1100102 O</v>
      </c>
      <c r="S107" s="172" t="str">
        <f>LEFT(A107,5)&amp;" "&amp;H107</f>
        <v>11001 BOIS</v>
      </c>
    </row>
    <row r="108" spans="1:19" ht="13" customHeight="1">
      <c r="A108" s="214" t="str">
        <f t="shared" si="5"/>
        <v>11002</v>
      </c>
      <c r="B108">
        <v>107</v>
      </c>
      <c r="C108" s="219">
        <v>2</v>
      </c>
      <c r="D108" s="219">
        <v>110</v>
      </c>
      <c r="E108" s="220" t="s">
        <v>3606</v>
      </c>
      <c r="F108" s="220" t="s">
        <v>4795</v>
      </c>
      <c r="G108" s="219" t="s">
        <v>3510</v>
      </c>
      <c r="H108" s="220" t="s">
        <v>3563</v>
      </c>
      <c r="I108" s="220" t="s">
        <v>4797</v>
      </c>
      <c r="J108" s="220"/>
      <c r="K108" s="220"/>
      <c r="L108" s="220"/>
      <c r="M108" s="1"/>
      <c r="N108" s="218">
        <v>87</v>
      </c>
      <c r="O108" s="1"/>
      <c r="P108" s="240" t="s">
        <v>3610</v>
      </c>
      <c r="Q108" s="240" t="s">
        <v>4742</v>
      </c>
      <c r="R108" s="172" t="str">
        <f>A108&amp;" "&amp;H108&amp;" "&amp;K108</f>
        <v xml:space="preserve">11002 MÉTAL </v>
      </c>
      <c r="S108" s="172" t="str">
        <f>LEFT(A108,3)&amp;" "&amp;E108</f>
        <v>110 ACCESSOIRES DÉCOR</v>
      </c>
    </row>
    <row r="109" spans="1:19" ht="13" customHeight="1">
      <c r="A109" s="214" t="str">
        <f t="shared" si="5"/>
        <v>1100201</v>
      </c>
      <c r="B109">
        <v>108</v>
      </c>
      <c r="C109" s="222">
        <v>3</v>
      </c>
      <c r="D109" s="222">
        <v>110</v>
      </c>
      <c r="E109" s="223" t="s">
        <v>3606</v>
      </c>
      <c r="F109" s="223" t="s">
        <v>4795</v>
      </c>
      <c r="G109" s="222" t="s">
        <v>3510</v>
      </c>
      <c r="H109" s="223" t="s">
        <v>3563</v>
      </c>
      <c r="I109" s="223" t="s">
        <v>4797</v>
      </c>
      <c r="J109" s="222" t="s">
        <v>3499</v>
      </c>
      <c r="K109" s="223" t="s">
        <v>3245</v>
      </c>
      <c r="L109" s="223" t="s">
        <v>4809</v>
      </c>
      <c r="M109" s="1"/>
      <c r="N109" s="1"/>
      <c r="O109" s="218">
        <v>83</v>
      </c>
      <c r="P109" s="240" t="s">
        <v>3611</v>
      </c>
      <c r="Q109" s="240" t="s">
        <v>4743</v>
      </c>
      <c r="R109" s="172" t="str">
        <f>A109&amp;" "&amp;K109</f>
        <v>1100201 HO</v>
      </c>
      <c r="S109" s="172" t="str">
        <f>LEFT(A109,5)&amp;" "&amp;H109</f>
        <v>11002 MÉTAL</v>
      </c>
    </row>
    <row r="110" spans="1:19" ht="13" customHeight="1">
      <c r="A110" s="214" t="str">
        <f t="shared" si="5"/>
        <v>1100202</v>
      </c>
      <c r="B110">
        <v>109</v>
      </c>
      <c r="C110" s="222">
        <v>3</v>
      </c>
      <c r="D110" s="222">
        <v>110</v>
      </c>
      <c r="E110" s="223" t="s">
        <v>3606</v>
      </c>
      <c r="F110" s="223" t="s">
        <v>4795</v>
      </c>
      <c r="G110" s="222" t="s">
        <v>3510</v>
      </c>
      <c r="H110" s="223" t="s">
        <v>3563</v>
      </c>
      <c r="I110" s="223" t="s">
        <v>4797</v>
      </c>
      <c r="J110" s="222" t="s">
        <v>3510</v>
      </c>
      <c r="K110" s="223" t="s">
        <v>3246</v>
      </c>
      <c r="L110" s="223" t="s">
        <v>4810</v>
      </c>
      <c r="M110" s="1"/>
      <c r="N110" s="1"/>
      <c r="O110" s="218">
        <v>84</v>
      </c>
      <c r="P110" s="240" t="s">
        <v>3612</v>
      </c>
      <c r="Q110" s="240" t="s">
        <v>4744</v>
      </c>
      <c r="R110" s="172" t="str">
        <f>A110&amp;" "&amp;K110</f>
        <v>1100202 O</v>
      </c>
      <c r="S110" s="172" t="str">
        <f>LEFT(A110,5)&amp;" "&amp;H110</f>
        <v>11002 MÉTAL</v>
      </c>
    </row>
    <row r="111" spans="1:19" ht="13" customHeight="1">
      <c r="A111" s="214" t="str">
        <f t="shared" si="5"/>
        <v>11003</v>
      </c>
      <c r="B111">
        <v>110</v>
      </c>
      <c r="C111" s="219">
        <v>2</v>
      </c>
      <c r="D111" s="219">
        <v>110</v>
      </c>
      <c r="E111" s="220" t="s">
        <v>3606</v>
      </c>
      <c r="F111" s="220" t="s">
        <v>4795</v>
      </c>
      <c r="G111" s="219" t="s">
        <v>3500</v>
      </c>
      <c r="H111" s="220" t="s">
        <v>3369</v>
      </c>
      <c r="I111" s="220" t="s">
        <v>4798</v>
      </c>
      <c r="J111" s="220"/>
      <c r="K111" s="220"/>
      <c r="L111" s="220"/>
      <c r="M111" s="1"/>
      <c r="N111" s="218">
        <v>76</v>
      </c>
      <c r="O111" s="1"/>
      <c r="P111" s="240" t="s">
        <v>3613</v>
      </c>
      <c r="Q111" s="240" t="s">
        <v>4745</v>
      </c>
      <c r="R111" s="172" t="str">
        <f>A111&amp;" "&amp;H111&amp;" "&amp;K111</f>
        <v xml:space="preserve">11003 PLASTIQUE </v>
      </c>
      <c r="S111" s="172" t="str">
        <f>LEFT(A111,3)&amp;" "&amp;E111</f>
        <v>110 ACCESSOIRES DÉCOR</v>
      </c>
    </row>
    <row r="112" spans="1:19" ht="13" customHeight="1">
      <c r="A112" s="214" t="str">
        <f t="shared" si="5"/>
        <v>1100301</v>
      </c>
      <c r="B112">
        <v>111</v>
      </c>
      <c r="C112" s="222">
        <v>3</v>
      </c>
      <c r="D112" s="222">
        <v>110</v>
      </c>
      <c r="E112" s="223" t="s">
        <v>3606</v>
      </c>
      <c r="F112" s="223" t="s">
        <v>4795</v>
      </c>
      <c r="G112" s="222" t="s">
        <v>3500</v>
      </c>
      <c r="H112" s="223" t="s">
        <v>3369</v>
      </c>
      <c r="I112" s="223" t="s">
        <v>4798</v>
      </c>
      <c r="J112" s="222" t="s">
        <v>3499</v>
      </c>
      <c r="K112" s="223" t="s">
        <v>3245</v>
      </c>
      <c r="L112" s="223" t="s">
        <v>4809</v>
      </c>
      <c r="M112" s="1"/>
      <c r="N112" s="1"/>
      <c r="O112" s="218">
        <v>85</v>
      </c>
      <c r="P112" s="240" t="s">
        <v>3614</v>
      </c>
      <c r="Q112" s="240" t="s">
        <v>4746</v>
      </c>
      <c r="R112" s="172" t="str">
        <f>A112&amp;" "&amp;K112</f>
        <v>1100301 HO</v>
      </c>
      <c r="S112" s="172" t="str">
        <f>LEFT(A112,5)&amp;" "&amp;H112</f>
        <v>11003 PLASTIQUE</v>
      </c>
    </row>
    <row r="113" spans="1:19" ht="13" customHeight="1">
      <c r="A113" s="214" t="str">
        <f t="shared" si="5"/>
        <v>1100302</v>
      </c>
      <c r="B113">
        <v>112</v>
      </c>
      <c r="C113" s="222">
        <v>3</v>
      </c>
      <c r="D113" s="222">
        <v>110</v>
      </c>
      <c r="E113" s="223" t="s">
        <v>3606</v>
      </c>
      <c r="F113" s="223" t="s">
        <v>4795</v>
      </c>
      <c r="G113" s="222" t="s">
        <v>3500</v>
      </c>
      <c r="H113" s="223" t="s">
        <v>3369</v>
      </c>
      <c r="I113" s="223" t="s">
        <v>4798</v>
      </c>
      <c r="J113" s="222" t="s">
        <v>3510</v>
      </c>
      <c r="K113" s="223" t="s">
        <v>3246</v>
      </c>
      <c r="L113" s="223" t="s">
        <v>4810</v>
      </c>
      <c r="M113" s="1"/>
      <c r="N113" s="1"/>
      <c r="O113" s="218">
        <v>86</v>
      </c>
      <c r="P113" s="240" t="s">
        <v>3615</v>
      </c>
      <c r="Q113" s="240" t="s">
        <v>4747</v>
      </c>
      <c r="R113" s="172" t="str">
        <f>A113&amp;" "&amp;K113</f>
        <v>1100302 O</v>
      </c>
      <c r="S113" s="172" t="str">
        <f>LEFT(A113,5)&amp;" "&amp;H113</f>
        <v>11003 PLASTIQUE</v>
      </c>
    </row>
    <row r="114" spans="1:19" ht="13" customHeight="1">
      <c r="A114" s="214" t="str">
        <f t="shared" si="5"/>
        <v>111</v>
      </c>
      <c r="B114">
        <v>113</v>
      </c>
      <c r="C114" s="215">
        <v>1</v>
      </c>
      <c r="D114" s="215">
        <v>111</v>
      </c>
      <c r="E114" s="216" t="s">
        <v>3616</v>
      </c>
      <c r="F114" s="216" t="s">
        <v>4799</v>
      </c>
      <c r="G114" s="217"/>
      <c r="H114" s="216"/>
      <c r="I114" s="216"/>
      <c r="J114" s="216"/>
      <c r="K114" s="216"/>
      <c r="L114" s="216"/>
      <c r="M114" s="218">
        <v>11</v>
      </c>
      <c r="N114" s="1"/>
      <c r="O114" s="1"/>
      <c r="P114" s="216" t="s">
        <v>2149</v>
      </c>
      <c r="Q114" s="216" t="s">
        <v>4748</v>
      </c>
      <c r="R114" s="172" t="str">
        <f>A114&amp;" "&amp;E114&amp;" "&amp;H114&amp;" "&amp;K114</f>
        <v xml:space="preserve">111 MÉTRIQUES SUISSES  </v>
      </c>
      <c r="S114" t="s">
        <v>3659</v>
      </c>
    </row>
    <row r="115" spans="1:19" ht="13" customHeight="1">
      <c r="A115" s="214" t="str">
        <f t="shared" si="5"/>
        <v>11101</v>
      </c>
      <c r="B115">
        <v>114</v>
      </c>
      <c r="C115" s="219">
        <v>2</v>
      </c>
      <c r="D115" s="219">
        <v>111</v>
      </c>
      <c r="E115" s="220" t="s">
        <v>3616</v>
      </c>
      <c r="F115" s="220" t="s">
        <v>4799</v>
      </c>
      <c r="G115" s="219" t="s">
        <v>3499</v>
      </c>
      <c r="H115" s="220" t="s">
        <v>3617</v>
      </c>
      <c r="I115" s="220" t="s">
        <v>4670</v>
      </c>
      <c r="J115" s="220"/>
      <c r="K115" s="220"/>
      <c r="L115" s="220"/>
      <c r="M115" s="1"/>
      <c r="N115" s="218">
        <v>88</v>
      </c>
      <c r="O115" s="1"/>
      <c r="P115" s="241" t="s">
        <v>577</v>
      </c>
      <c r="Q115" s="241" t="s">
        <v>4749</v>
      </c>
      <c r="R115" s="172" t="str">
        <f t="shared" ref="R115:R122" si="6">A115&amp;" "&amp;H115&amp;" "&amp;K115</f>
        <v xml:space="preserve">11101 ACCESSOIRES MATERIEL O </v>
      </c>
      <c r="S115" s="172" t="str">
        <f t="shared" ref="S115:S122" si="7">LEFT(A115,3)&amp;" "&amp;E115</f>
        <v>111 MÉTRIQUES SUISSES</v>
      </c>
    </row>
    <row r="116" spans="1:19" ht="13" customHeight="1">
      <c r="A116" s="214" t="str">
        <f t="shared" si="5"/>
        <v>11102</v>
      </c>
      <c r="B116">
        <v>115</v>
      </c>
      <c r="C116" s="219">
        <v>2</v>
      </c>
      <c r="D116" s="219">
        <v>111</v>
      </c>
      <c r="E116" s="220" t="s">
        <v>3616</v>
      </c>
      <c r="F116" s="220" t="s">
        <v>4799</v>
      </c>
      <c r="G116" s="219" t="s">
        <v>3510</v>
      </c>
      <c r="H116" s="220" t="s">
        <v>3618</v>
      </c>
      <c r="I116" s="220" t="s">
        <v>4679</v>
      </c>
      <c r="J116" s="220"/>
      <c r="K116" s="220"/>
      <c r="L116" s="220"/>
      <c r="M116" s="1"/>
      <c r="N116" s="218">
        <v>89</v>
      </c>
      <c r="O116" s="1"/>
      <c r="P116" s="241" t="s">
        <v>3619</v>
      </c>
      <c r="Q116" s="241" t="s">
        <v>4750</v>
      </c>
      <c r="R116" s="172" t="str">
        <f t="shared" si="6"/>
        <v xml:space="preserve">11102 ACCESSOIRES MATERIEL HO </v>
      </c>
      <c r="S116" s="172" t="str">
        <f t="shared" si="7"/>
        <v>111 MÉTRIQUES SUISSES</v>
      </c>
    </row>
    <row r="117" spans="1:19" ht="13" customHeight="1">
      <c r="A117" s="214" t="str">
        <f t="shared" si="5"/>
        <v>11103</v>
      </c>
      <c r="B117">
        <v>116</v>
      </c>
      <c r="C117" s="219">
        <v>2</v>
      </c>
      <c r="D117" s="219">
        <v>111</v>
      </c>
      <c r="E117" s="220" t="s">
        <v>3616</v>
      </c>
      <c r="F117" s="220" t="s">
        <v>4799</v>
      </c>
      <c r="G117" s="219" t="s">
        <v>3500</v>
      </c>
      <c r="H117" s="220" t="s">
        <v>3620</v>
      </c>
      <c r="I117" s="220" t="s">
        <v>4800</v>
      </c>
      <c r="J117" s="220"/>
      <c r="K117" s="220"/>
      <c r="L117" s="220"/>
      <c r="M117" s="1"/>
      <c r="N117" s="218">
        <v>90</v>
      </c>
      <c r="O117" s="1"/>
      <c r="P117" s="241" t="s">
        <v>576</v>
      </c>
      <c r="Q117" s="241" t="s">
        <v>4751</v>
      </c>
      <c r="R117" s="172" t="str">
        <f t="shared" si="6"/>
        <v xml:space="preserve">11103 ACCESSOIRES VOIES HO </v>
      </c>
      <c r="S117" s="172" t="str">
        <f t="shared" si="7"/>
        <v>111 MÉTRIQUES SUISSES</v>
      </c>
    </row>
    <row r="118" spans="1:19" ht="13" customHeight="1">
      <c r="A118" s="214" t="str">
        <f t="shared" si="5"/>
        <v>11104</v>
      </c>
      <c r="B118">
        <v>117</v>
      </c>
      <c r="C118" s="219">
        <v>2</v>
      </c>
      <c r="D118" s="219">
        <v>111</v>
      </c>
      <c r="E118" s="220" t="s">
        <v>3616</v>
      </c>
      <c r="F118" s="220" t="s">
        <v>4799</v>
      </c>
      <c r="G118" s="219" t="s">
        <v>3501</v>
      </c>
      <c r="H118" s="220" t="s">
        <v>3621</v>
      </c>
      <c r="I118" s="220" t="s">
        <v>4815</v>
      </c>
      <c r="J118" s="220"/>
      <c r="K118" s="220"/>
      <c r="L118" s="220"/>
      <c r="M118" s="1"/>
      <c r="N118" s="218">
        <v>91</v>
      </c>
      <c r="O118" s="1"/>
      <c r="P118" s="242" t="s">
        <v>575</v>
      </c>
      <c r="Q118" s="242" t="s">
        <v>4752</v>
      </c>
      <c r="R118" s="172" t="str">
        <f t="shared" si="6"/>
        <v xml:space="preserve">11104 BOÎTES RANGEMENT HO </v>
      </c>
      <c r="S118" s="172" t="str">
        <f t="shared" si="7"/>
        <v>111 MÉTRIQUES SUISSES</v>
      </c>
    </row>
    <row r="119" spans="1:19" ht="13" customHeight="1">
      <c r="A119" s="214" t="str">
        <f t="shared" si="5"/>
        <v>11105</v>
      </c>
      <c r="B119">
        <v>118</v>
      </c>
      <c r="C119" s="219">
        <v>2</v>
      </c>
      <c r="D119" s="219">
        <v>111</v>
      </c>
      <c r="E119" s="220" t="s">
        <v>3616</v>
      </c>
      <c r="F119" s="220" t="s">
        <v>4799</v>
      </c>
      <c r="G119" s="219" t="s">
        <v>3502</v>
      </c>
      <c r="H119" s="220" t="s">
        <v>3622</v>
      </c>
      <c r="I119" s="220" t="s">
        <v>4801</v>
      </c>
      <c r="J119" s="220"/>
      <c r="K119" s="220"/>
      <c r="L119" s="220"/>
      <c r="M119" s="1"/>
      <c r="N119" s="218">
        <v>92</v>
      </c>
      <c r="O119" s="1"/>
      <c r="P119" s="242" t="s">
        <v>3623</v>
      </c>
      <c r="Q119" s="242" t="s">
        <v>4753</v>
      </c>
      <c r="R119" s="172" t="str">
        <f t="shared" si="6"/>
        <v xml:space="preserve">11105 BÂTIMENTS Hom </v>
      </c>
      <c r="S119" s="172" t="str">
        <f t="shared" si="7"/>
        <v>111 MÉTRIQUES SUISSES</v>
      </c>
    </row>
    <row r="120" spans="1:19" ht="13" customHeight="1">
      <c r="A120" s="214" t="str">
        <f t="shared" si="5"/>
        <v>11106</v>
      </c>
      <c r="B120">
        <v>119</v>
      </c>
      <c r="C120" s="219">
        <v>2</v>
      </c>
      <c r="D120" s="219">
        <v>111</v>
      </c>
      <c r="E120" s="220" t="s">
        <v>3616</v>
      </c>
      <c r="F120" s="220" t="s">
        <v>4799</v>
      </c>
      <c r="G120" s="219" t="s">
        <v>3503</v>
      </c>
      <c r="H120" s="220" t="s">
        <v>3624</v>
      </c>
      <c r="I120" s="220" t="s">
        <v>4678</v>
      </c>
      <c r="J120" s="220"/>
      <c r="K120" s="220"/>
      <c r="L120" s="220"/>
      <c r="M120" s="1"/>
      <c r="N120" s="218">
        <v>94</v>
      </c>
      <c r="O120" s="1"/>
      <c r="P120" s="242" t="s">
        <v>591</v>
      </c>
      <c r="Q120" s="242" t="s">
        <v>4818</v>
      </c>
      <c r="R120" s="172" t="str">
        <f t="shared" si="6"/>
        <v xml:space="preserve">11106 DIORAMA HOm </v>
      </c>
      <c r="S120" s="172" t="str">
        <f t="shared" si="7"/>
        <v>111 MÉTRIQUES SUISSES</v>
      </c>
    </row>
    <row r="121" spans="1:19" ht="13" customHeight="1">
      <c r="A121" s="214" t="str">
        <f t="shared" si="5"/>
        <v>11107</v>
      </c>
      <c r="B121">
        <v>120</v>
      </c>
      <c r="C121" s="219">
        <v>2</v>
      </c>
      <c r="D121" s="219">
        <v>111</v>
      </c>
      <c r="E121" s="220" t="s">
        <v>3616</v>
      </c>
      <c r="F121" s="220" t="s">
        <v>4799</v>
      </c>
      <c r="G121" s="219" t="s">
        <v>3509</v>
      </c>
      <c r="H121" s="220" t="s">
        <v>3625</v>
      </c>
      <c r="I121" s="220" t="s">
        <v>4802</v>
      </c>
      <c r="J121" s="220"/>
      <c r="K121" s="220"/>
      <c r="L121" s="220"/>
      <c r="M121" s="1"/>
      <c r="N121" s="218">
        <v>95</v>
      </c>
      <c r="O121" s="1"/>
      <c r="P121" s="242" t="s">
        <v>592</v>
      </c>
      <c r="Q121" s="242" t="s">
        <v>4754</v>
      </c>
      <c r="R121" s="172" t="str">
        <f t="shared" si="6"/>
        <v xml:space="preserve">11107 PONTS HOm </v>
      </c>
      <c r="S121" s="172" t="str">
        <f t="shared" si="7"/>
        <v>111 MÉTRIQUES SUISSES</v>
      </c>
    </row>
    <row r="122" spans="1:19" ht="13" customHeight="1">
      <c r="A122" s="214" t="str">
        <f t="shared" si="5"/>
        <v>11108</v>
      </c>
      <c r="B122">
        <v>121</v>
      </c>
      <c r="C122" s="219">
        <v>2</v>
      </c>
      <c r="D122" s="219">
        <v>111</v>
      </c>
      <c r="E122" s="220" t="s">
        <v>3616</v>
      </c>
      <c r="F122" s="220" t="s">
        <v>4799</v>
      </c>
      <c r="G122" s="219" t="s">
        <v>3536</v>
      </c>
      <c r="H122" s="220" t="s">
        <v>3626</v>
      </c>
      <c r="I122" s="220" t="s">
        <v>4681</v>
      </c>
      <c r="J122" s="220"/>
      <c r="K122" s="220"/>
      <c r="L122" s="220"/>
      <c r="M122" s="1"/>
      <c r="N122" s="218">
        <v>96</v>
      </c>
      <c r="O122" s="1"/>
      <c r="P122" s="242" t="s">
        <v>3749</v>
      </c>
      <c r="Q122" s="242" t="s">
        <v>4755</v>
      </c>
      <c r="R122" s="172" t="str">
        <f t="shared" si="6"/>
        <v xml:space="preserve">11108 AFFICHES LGB </v>
      </c>
      <c r="S122" s="172" t="str">
        <f t="shared" si="7"/>
        <v>111 MÉTRIQUES SUISSES</v>
      </c>
    </row>
    <row r="123" spans="1:19" ht="13" customHeight="1">
      <c r="A123" s="214" t="str">
        <f t="shared" si="5"/>
        <v>112</v>
      </c>
      <c r="B123">
        <v>122</v>
      </c>
      <c r="C123" s="215">
        <v>1</v>
      </c>
      <c r="D123" s="215">
        <v>112</v>
      </c>
      <c r="E123" s="216" t="s">
        <v>3627</v>
      </c>
      <c r="F123" s="216" t="s">
        <v>4806</v>
      </c>
      <c r="G123" s="217"/>
      <c r="H123" s="216"/>
      <c r="I123" s="216"/>
      <c r="J123" s="216"/>
      <c r="K123" s="216"/>
      <c r="L123" s="216"/>
      <c r="M123" s="218">
        <v>12</v>
      </c>
      <c r="N123" s="1"/>
      <c r="O123" s="1"/>
      <c r="P123" s="216" t="s">
        <v>2072</v>
      </c>
      <c r="Q123" s="216" t="s">
        <v>2072</v>
      </c>
      <c r="R123" s="172" t="str">
        <f>A123&amp;" "&amp;E123&amp;" "&amp;H123&amp;" "&amp;K123</f>
        <v xml:space="preserve">112 PLAQUES CONSTRUCTEURS  </v>
      </c>
      <c r="S123" t="s">
        <v>3659</v>
      </c>
    </row>
    <row r="124" spans="1:19" ht="13" customHeight="1">
      <c r="A124" s="214" t="str">
        <f t="shared" si="5"/>
        <v>11201</v>
      </c>
      <c r="B124">
        <v>123</v>
      </c>
      <c r="C124" s="219">
        <v>2</v>
      </c>
      <c r="D124" s="219">
        <v>112</v>
      </c>
      <c r="E124" s="220" t="s">
        <v>3627</v>
      </c>
      <c r="F124" s="220" t="s">
        <v>4806</v>
      </c>
      <c r="G124" s="219" t="s">
        <v>3499</v>
      </c>
      <c r="H124" s="220" t="s">
        <v>3574</v>
      </c>
      <c r="I124" s="220" t="s">
        <v>4712</v>
      </c>
      <c r="J124" s="220"/>
      <c r="K124" s="220"/>
      <c r="L124" s="220"/>
      <c r="M124" s="1"/>
      <c r="N124" s="218">
        <v>98</v>
      </c>
      <c r="O124" s="1"/>
      <c r="P124" s="243" t="s">
        <v>793</v>
      </c>
      <c r="Q124" s="243" t="s">
        <v>4756</v>
      </c>
      <c r="R124" s="172" t="str">
        <f>A124&amp;" "&amp;H124&amp;" "&amp;K124</f>
        <v xml:space="preserve">11201 ARGENTINE </v>
      </c>
      <c r="S124" s="172" t="str">
        <f>LEFT(A124,3)&amp;" "&amp;E124</f>
        <v>112 PLAQUES CONSTRUCTEURS</v>
      </c>
    </row>
    <row r="125" spans="1:19" ht="13" customHeight="1">
      <c r="A125" s="214" t="str">
        <f t="shared" si="5"/>
        <v>11202</v>
      </c>
      <c r="B125">
        <v>124</v>
      </c>
      <c r="C125" s="219">
        <v>2</v>
      </c>
      <c r="D125" s="219">
        <v>112</v>
      </c>
      <c r="E125" s="220" t="s">
        <v>3627</v>
      </c>
      <c r="F125" s="220" t="s">
        <v>4806</v>
      </c>
      <c r="G125" s="219" t="s">
        <v>3510</v>
      </c>
      <c r="H125" s="220" t="s">
        <v>3575</v>
      </c>
      <c r="I125" s="220" t="s">
        <v>4713</v>
      </c>
      <c r="J125" s="220"/>
      <c r="K125" s="220"/>
      <c r="L125" s="220"/>
      <c r="M125" s="1"/>
      <c r="N125" s="218">
        <v>99</v>
      </c>
      <c r="O125" s="1"/>
      <c r="P125" s="243" t="s">
        <v>3628</v>
      </c>
      <c r="Q125" s="243" t="s">
        <v>4757</v>
      </c>
      <c r="R125" s="172" t="str">
        <f>A125&amp;" "&amp;H125&amp;" "&amp;K125</f>
        <v xml:space="preserve">11202 BELGIQUE </v>
      </c>
      <c r="S125" s="172" t="str">
        <f>LEFT(A125,3)&amp;" "&amp;E125</f>
        <v>112 PLAQUES CONSTRUCTEURS</v>
      </c>
    </row>
    <row r="126" spans="1:19" ht="13" customHeight="1">
      <c r="A126" s="214" t="str">
        <f t="shared" si="5"/>
        <v>11203</v>
      </c>
      <c r="B126">
        <v>125</v>
      </c>
      <c r="C126" s="219">
        <v>2</v>
      </c>
      <c r="D126" s="219">
        <v>112</v>
      </c>
      <c r="E126" s="220" t="s">
        <v>3627</v>
      </c>
      <c r="F126" s="220" t="s">
        <v>4806</v>
      </c>
      <c r="G126" s="219" t="s">
        <v>3500</v>
      </c>
      <c r="H126" s="220" t="s">
        <v>3576</v>
      </c>
      <c r="I126" s="220" t="s">
        <v>4714</v>
      </c>
      <c r="J126" s="220"/>
      <c r="K126" s="220"/>
      <c r="L126" s="220"/>
      <c r="M126" s="1"/>
      <c r="N126" s="218">
        <v>116</v>
      </c>
      <c r="O126" s="1"/>
      <c r="P126" s="243" t="s">
        <v>3629</v>
      </c>
      <c r="Q126" s="243" t="s">
        <v>4758</v>
      </c>
      <c r="R126" s="172" t="str">
        <f>A126&amp;" "&amp;H126&amp;" "&amp;K126</f>
        <v xml:space="preserve">11203 ESPAGNE </v>
      </c>
      <c r="S126" s="172" t="str">
        <f>LEFT(A126,3)&amp;" "&amp;E126</f>
        <v>112 PLAQUES CONSTRUCTEURS</v>
      </c>
    </row>
    <row r="127" spans="1:19" ht="13" customHeight="1">
      <c r="A127" s="214" t="str">
        <f t="shared" si="5"/>
        <v>1120301</v>
      </c>
      <c r="B127">
        <v>126</v>
      </c>
      <c r="C127" s="222">
        <v>3</v>
      </c>
      <c r="D127" s="222">
        <v>112</v>
      </c>
      <c r="E127" s="223" t="s">
        <v>3627</v>
      </c>
      <c r="F127" s="223" t="s">
        <v>4806</v>
      </c>
      <c r="G127" s="222" t="s">
        <v>3500</v>
      </c>
      <c r="H127" s="223" t="s">
        <v>3576</v>
      </c>
      <c r="I127" s="223" t="s">
        <v>4714</v>
      </c>
      <c r="J127" s="222" t="s">
        <v>3499</v>
      </c>
      <c r="K127" s="229">
        <v>1435</v>
      </c>
      <c r="L127" s="229" t="s">
        <v>4813</v>
      </c>
      <c r="M127" s="1"/>
      <c r="N127" s="1"/>
      <c r="O127" s="218">
        <v>100</v>
      </c>
      <c r="P127" s="243" t="s">
        <v>3630</v>
      </c>
      <c r="Q127" s="243" t="s">
        <v>4759</v>
      </c>
      <c r="R127" s="172" t="str">
        <f>A127&amp;" "&amp;K127</f>
        <v>1120301 1435</v>
      </c>
      <c r="S127" s="172" t="str">
        <f>LEFT(A127,5)&amp;" "&amp;H127</f>
        <v>11203 ESPAGNE</v>
      </c>
    </row>
    <row r="128" spans="1:19" ht="13" customHeight="1">
      <c r="A128" s="214" t="str">
        <f t="shared" si="5"/>
        <v>1120302</v>
      </c>
      <c r="B128">
        <v>127</v>
      </c>
      <c r="C128" s="222">
        <v>3</v>
      </c>
      <c r="D128" s="222">
        <v>112</v>
      </c>
      <c r="E128" s="223" t="s">
        <v>3627</v>
      </c>
      <c r="F128" s="223" t="s">
        <v>4806</v>
      </c>
      <c r="G128" s="222" t="s">
        <v>3500</v>
      </c>
      <c r="H128" s="223" t="s">
        <v>3576</v>
      </c>
      <c r="I128" s="223" t="s">
        <v>4714</v>
      </c>
      <c r="J128" s="222" t="s">
        <v>3510</v>
      </c>
      <c r="K128" s="229" t="s">
        <v>3746</v>
      </c>
      <c r="L128" s="229" t="s">
        <v>4814</v>
      </c>
      <c r="M128" s="1"/>
      <c r="N128" s="1"/>
      <c r="O128" s="218">
        <v>101</v>
      </c>
      <c r="P128" s="243" t="s">
        <v>3631</v>
      </c>
      <c r="Q128" s="243" t="s">
        <v>4760</v>
      </c>
      <c r="R128" s="172" t="str">
        <f>A128&amp;" "&amp;K128</f>
        <v>1120302 MÉTRIQUE</v>
      </c>
      <c r="S128" s="172" t="str">
        <f>LEFT(A128,5)&amp;" "&amp;H128</f>
        <v>11203 ESPAGNE</v>
      </c>
    </row>
    <row r="129" spans="1:19" ht="13" customHeight="1">
      <c r="A129" s="214" t="str">
        <f t="shared" si="5"/>
        <v>11204</v>
      </c>
      <c r="B129">
        <v>128</v>
      </c>
      <c r="C129" s="219">
        <v>2</v>
      </c>
      <c r="D129" s="219">
        <v>112</v>
      </c>
      <c r="E129" s="220" t="s">
        <v>3627</v>
      </c>
      <c r="F129" s="220" t="s">
        <v>4806</v>
      </c>
      <c r="G129" s="219" t="s">
        <v>3501</v>
      </c>
      <c r="H129" s="220" t="s">
        <v>3578</v>
      </c>
      <c r="I129" s="220" t="s">
        <v>3578</v>
      </c>
      <c r="J129" s="220"/>
      <c r="K129" s="244"/>
      <c r="L129" s="244"/>
      <c r="M129" s="1"/>
      <c r="N129" s="218">
        <v>117</v>
      </c>
      <c r="O129" s="1"/>
      <c r="P129" s="243" t="s">
        <v>3632</v>
      </c>
      <c r="Q129" s="243" t="s">
        <v>4761</v>
      </c>
      <c r="R129" s="172" t="str">
        <f>A129&amp;" "&amp;H129&amp;" "&amp;K129</f>
        <v xml:space="preserve">11204 FRANCE </v>
      </c>
      <c r="S129" s="172" t="str">
        <f>LEFT(A129,3)&amp;" "&amp;E129</f>
        <v>112 PLAQUES CONSTRUCTEURS</v>
      </c>
    </row>
    <row r="130" spans="1:19" ht="13" customHeight="1">
      <c r="A130" s="214" t="str">
        <f t="shared" ref="A130:A144" si="8">D130&amp;G130&amp;J130</f>
        <v>1120401</v>
      </c>
      <c r="B130">
        <v>129</v>
      </c>
      <c r="C130" s="222">
        <v>3</v>
      </c>
      <c r="D130" s="222">
        <v>112</v>
      </c>
      <c r="E130" s="223" t="s">
        <v>3627</v>
      </c>
      <c r="F130" s="223" t="s">
        <v>4806</v>
      </c>
      <c r="G130" s="222" t="s">
        <v>3501</v>
      </c>
      <c r="H130" s="223" t="s">
        <v>3578</v>
      </c>
      <c r="I130" s="223" t="s">
        <v>3578</v>
      </c>
      <c r="J130" s="222" t="s">
        <v>3499</v>
      </c>
      <c r="K130" s="229">
        <v>1435</v>
      </c>
      <c r="L130" s="229" t="s">
        <v>4813</v>
      </c>
      <c r="M130" s="1"/>
      <c r="N130" s="1"/>
      <c r="O130" s="218">
        <v>102</v>
      </c>
      <c r="P130" s="243" t="s">
        <v>3633</v>
      </c>
      <c r="Q130" s="243" t="s">
        <v>4762</v>
      </c>
      <c r="R130" s="172" t="str">
        <f>A130&amp;" "&amp;K130</f>
        <v>1120401 1435</v>
      </c>
      <c r="S130" s="172" t="str">
        <f>LEFT(A130,5)&amp;" "&amp;H130</f>
        <v>11204 FRANCE</v>
      </c>
    </row>
    <row r="131" spans="1:19" ht="13" customHeight="1">
      <c r="A131" s="214" t="str">
        <f t="shared" si="8"/>
        <v>1120402</v>
      </c>
      <c r="B131">
        <v>130</v>
      </c>
      <c r="C131" s="222">
        <v>3</v>
      </c>
      <c r="D131" s="222">
        <v>112</v>
      </c>
      <c r="E131" s="223" t="s">
        <v>3627</v>
      </c>
      <c r="F131" s="223" t="s">
        <v>4806</v>
      </c>
      <c r="G131" s="222" t="s">
        <v>3501</v>
      </c>
      <c r="H131" s="223" t="s">
        <v>3578</v>
      </c>
      <c r="I131" s="223" t="s">
        <v>3578</v>
      </c>
      <c r="J131" s="222" t="s">
        <v>3510</v>
      </c>
      <c r="K131" s="229" t="s">
        <v>3746</v>
      </c>
      <c r="L131" s="229" t="s">
        <v>4814</v>
      </c>
      <c r="M131" s="1"/>
      <c r="N131" s="1"/>
      <c r="O131" s="218">
        <v>103</v>
      </c>
      <c r="P131" s="245" t="s">
        <v>3745</v>
      </c>
      <c r="Q131" s="245" t="s">
        <v>4763</v>
      </c>
      <c r="R131" s="172" t="str">
        <f>A131&amp;" "&amp;K131</f>
        <v>1120402 MÉTRIQUE</v>
      </c>
      <c r="S131" s="172" t="str">
        <f>LEFT(A131,5)&amp;" "&amp;H131</f>
        <v>11204 FRANCE</v>
      </c>
    </row>
    <row r="132" spans="1:19" ht="13" customHeight="1">
      <c r="A132" s="214" t="str">
        <f t="shared" si="8"/>
        <v>11205</v>
      </c>
      <c r="B132">
        <v>131</v>
      </c>
      <c r="C132" s="219">
        <v>2</v>
      </c>
      <c r="D132" s="219">
        <v>112</v>
      </c>
      <c r="E132" s="220" t="s">
        <v>3627</v>
      </c>
      <c r="F132" s="220" t="s">
        <v>4806</v>
      </c>
      <c r="G132" s="219" t="s">
        <v>3502</v>
      </c>
      <c r="H132" s="220" t="s">
        <v>3634</v>
      </c>
      <c r="I132" s="220" t="s">
        <v>4717</v>
      </c>
      <c r="J132" s="220"/>
      <c r="K132" s="244"/>
      <c r="L132" s="244"/>
      <c r="M132" s="1"/>
      <c r="N132" s="218">
        <v>118</v>
      </c>
      <c r="O132" s="1"/>
      <c r="P132" s="246" t="s">
        <v>3635</v>
      </c>
      <c r="Q132" s="246" t="s">
        <v>4764</v>
      </c>
      <c r="R132" s="172" t="str">
        <f>A132&amp;" "&amp;H132&amp;" "&amp;K132</f>
        <v xml:space="preserve">11205 SUISSE  </v>
      </c>
      <c r="S132" s="172" t="str">
        <f>LEFT(A132,3)&amp;" "&amp;E132</f>
        <v>112 PLAQUES CONSTRUCTEURS</v>
      </c>
    </row>
    <row r="133" spans="1:19" ht="13" customHeight="1">
      <c r="A133" s="214" t="str">
        <f t="shared" si="8"/>
        <v>1120501</v>
      </c>
      <c r="B133">
        <v>132</v>
      </c>
      <c r="C133" s="222">
        <v>3</v>
      </c>
      <c r="D133" s="222">
        <v>112</v>
      </c>
      <c r="E133" s="223" t="s">
        <v>3627</v>
      </c>
      <c r="F133" s="223" t="s">
        <v>4806</v>
      </c>
      <c r="G133" s="222" t="s">
        <v>3502</v>
      </c>
      <c r="H133" s="223" t="s">
        <v>3634</v>
      </c>
      <c r="I133" s="223" t="s">
        <v>4717</v>
      </c>
      <c r="J133" s="222" t="s">
        <v>3499</v>
      </c>
      <c r="K133" s="229" t="s">
        <v>3636</v>
      </c>
      <c r="L133" s="229" t="s">
        <v>4803</v>
      </c>
      <c r="M133" s="1"/>
      <c r="N133" s="1"/>
      <c r="O133" s="218">
        <v>104</v>
      </c>
      <c r="P133" s="245" t="s">
        <v>3637</v>
      </c>
      <c r="Q133" s="245" t="s">
        <v>4765</v>
      </c>
      <c r="R133" s="172" t="str">
        <f>A133&amp;" "&amp;K133</f>
        <v>1120501 BC</v>
      </c>
      <c r="S133" s="172" t="str">
        <f>LEFT(A133,5)&amp;" "&amp;H133</f>
        <v xml:space="preserve">11205 SUISSE </v>
      </c>
    </row>
    <row r="134" spans="1:19" ht="13" customHeight="1">
      <c r="A134" s="214" t="str">
        <f t="shared" si="8"/>
        <v>1120502</v>
      </c>
      <c r="B134">
        <v>133</v>
      </c>
      <c r="C134" s="222">
        <v>3</v>
      </c>
      <c r="D134" s="222">
        <v>112</v>
      </c>
      <c r="E134" s="223" t="s">
        <v>3627</v>
      </c>
      <c r="F134" s="223" t="s">
        <v>4806</v>
      </c>
      <c r="G134" s="222" t="s">
        <v>3502</v>
      </c>
      <c r="H134" s="223" t="s">
        <v>3634</v>
      </c>
      <c r="I134" s="223" t="s">
        <v>4717</v>
      </c>
      <c r="J134" s="222" t="s">
        <v>3510</v>
      </c>
      <c r="K134" s="229" t="s">
        <v>3638</v>
      </c>
      <c r="L134" s="229" t="s">
        <v>4804</v>
      </c>
      <c r="M134" s="1"/>
      <c r="N134" s="1"/>
      <c r="O134" s="218">
        <v>105</v>
      </c>
      <c r="P134" s="245" t="s">
        <v>3639</v>
      </c>
      <c r="Q134" s="245" t="s">
        <v>4766</v>
      </c>
      <c r="R134" s="172" t="str">
        <f>A134&amp;" "&amp;K134</f>
        <v>1120502 FO</v>
      </c>
      <c r="S134" s="172" t="str">
        <f>LEFT(A134,5)&amp;" "&amp;H134</f>
        <v xml:space="preserve">11205 SUISSE </v>
      </c>
    </row>
    <row r="135" spans="1:19" ht="13" customHeight="1">
      <c r="A135" s="214" t="str">
        <f t="shared" si="8"/>
        <v>1120503</v>
      </c>
      <c r="B135">
        <v>134</v>
      </c>
      <c r="C135" s="222">
        <v>3</v>
      </c>
      <c r="D135" s="222">
        <v>112</v>
      </c>
      <c r="E135" s="223" t="s">
        <v>3627</v>
      </c>
      <c r="F135" s="223" t="s">
        <v>4806</v>
      </c>
      <c r="G135" s="222" t="s">
        <v>3502</v>
      </c>
      <c r="H135" s="223" t="s">
        <v>3634</v>
      </c>
      <c r="I135" s="223" t="s">
        <v>4717</v>
      </c>
      <c r="J135" s="222" t="s">
        <v>3500</v>
      </c>
      <c r="K135" s="229" t="s">
        <v>3640</v>
      </c>
      <c r="L135" s="229" t="s">
        <v>4805</v>
      </c>
      <c r="M135" s="1"/>
      <c r="N135" s="1"/>
      <c r="O135" s="218">
        <v>107</v>
      </c>
      <c r="P135" s="245" t="s">
        <v>3641</v>
      </c>
      <c r="Q135" s="245" t="s">
        <v>4767</v>
      </c>
      <c r="R135" s="172" t="str">
        <f>A135&amp;" "&amp;K135</f>
        <v>1120503 RhB</v>
      </c>
      <c r="S135" s="172" t="str">
        <f>LEFT(A135,5)&amp;" "&amp;H135</f>
        <v xml:space="preserve">11205 SUISSE </v>
      </c>
    </row>
    <row r="136" spans="1:19" ht="13" customHeight="1">
      <c r="A136" s="214" t="str">
        <f t="shared" si="8"/>
        <v>1120504</v>
      </c>
      <c r="B136">
        <v>135</v>
      </c>
      <c r="C136" s="222">
        <v>3</v>
      </c>
      <c r="D136" s="222">
        <v>112</v>
      </c>
      <c r="E136" s="223" t="s">
        <v>3627</v>
      </c>
      <c r="F136" s="223" t="s">
        <v>4806</v>
      </c>
      <c r="G136" s="222" t="s">
        <v>3502</v>
      </c>
      <c r="H136" s="223" t="s">
        <v>3634</v>
      </c>
      <c r="I136" s="223" t="s">
        <v>4717</v>
      </c>
      <c r="J136" s="222" t="s">
        <v>3501</v>
      </c>
      <c r="K136" s="229" t="s">
        <v>3747</v>
      </c>
      <c r="L136" s="229" t="s">
        <v>3747</v>
      </c>
      <c r="M136" s="1"/>
      <c r="N136" s="1"/>
      <c r="O136" s="218"/>
      <c r="P136" s="245" t="s">
        <v>3748</v>
      </c>
      <c r="Q136" s="245" t="s">
        <v>4768</v>
      </c>
      <c r="R136" s="172" t="str">
        <f>A136&amp;" "&amp;K136</f>
        <v>1120504 MOB</v>
      </c>
      <c r="S136" s="172" t="str">
        <f>LEFT(A136,5)&amp;" "&amp;H136</f>
        <v xml:space="preserve">11205 SUISSE </v>
      </c>
    </row>
    <row r="137" spans="1:19" ht="13" customHeight="1">
      <c r="A137" s="214" t="str">
        <f t="shared" si="8"/>
        <v>11206</v>
      </c>
      <c r="B137">
        <v>136</v>
      </c>
      <c r="C137" s="219">
        <v>2</v>
      </c>
      <c r="D137" s="219">
        <v>112</v>
      </c>
      <c r="E137" s="220" t="s">
        <v>3627</v>
      </c>
      <c r="F137" s="220" t="s">
        <v>4806</v>
      </c>
      <c r="G137" s="219" t="s">
        <v>3503</v>
      </c>
      <c r="H137" s="220" t="s">
        <v>3580</v>
      </c>
      <c r="I137" s="220" t="s">
        <v>4716</v>
      </c>
      <c r="J137" s="220"/>
      <c r="K137" s="220"/>
      <c r="L137" s="220"/>
      <c r="M137" s="1"/>
      <c r="N137" s="218">
        <v>108</v>
      </c>
      <c r="O137" s="1"/>
      <c r="P137" s="243" t="s">
        <v>3642</v>
      </c>
      <c r="Q137" s="245" t="s">
        <v>4769</v>
      </c>
      <c r="R137" s="172" t="str">
        <f>A137&amp;" "&amp;H137&amp;" "&amp;K137</f>
        <v xml:space="preserve">11206 PAYS-BAS </v>
      </c>
      <c r="S137" s="172" t="str">
        <f>LEFT(A137,3)&amp;" "&amp;E137</f>
        <v>112 PLAQUES CONSTRUCTEURS</v>
      </c>
    </row>
    <row r="138" spans="1:19" ht="13" customHeight="1">
      <c r="A138" s="214" t="str">
        <f t="shared" si="8"/>
        <v>11207</v>
      </c>
      <c r="B138">
        <v>137</v>
      </c>
      <c r="C138" s="219">
        <v>2</v>
      </c>
      <c r="D138" s="219">
        <v>112</v>
      </c>
      <c r="E138" s="220" t="s">
        <v>3627</v>
      </c>
      <c r="F138" s="220" t="s">
        <v>4806</v>
      </c>
      <c r="G138" s="219" t="s">
        <v>3509</v>
      </c>
      <c r="H138" s="220" t="s">
        <v>3243</v>
      </c>
      <c r="I138" s="220" t="s">
        <v>3243</v>
      </c>
      <c r="J138" s="220"/>
      <c r="K138" s="220"/>
      <c r="L138" s="220"/>
      <c r="M138" s="1"/>
      <c r="N138" s="218">
        <v>109</v>
      </c>
      <c r="O138" s="1"/>
      <c r="P138" s="243" t="s">
        <v>792</v>
      </c>
      <c r="Q138" s="245" t="s">
        <v>4770</v>
      </c>
      <c r="R138" s="172" t="str">
        <f>A138&amp;" "&amp;H138&amp;" "&amp;K138</f>
        <v xml:space="preserve">11207 USA </v>
      </c>
      <c r="S138" s="172" t="str">
        <f>LEFT(A138,3)&amp;" "&amp;E138</f>
        <v>112 PLAQUES CONSTRUCTEURS</v>
      </c>
    </row>
    <row r="139" spans="1:19" ht="13" customHeight="1">
      <c r="A139" s="214" t="str">
        <f t="shared" si="8"/>
        <v>113</v>
      </c>
      <c r="B139">
        <v>138</v>
      </c>
      <c r="C139" s="215">
        <v>1</v>
      </c>
      <c r="D139" s="215">
        <v>113</v>
      </c>
      <c r="E139" s="216" t="s">
        <v>3643</v>
      </c>
      <c r="F139" s="216" t="s">
        <v>4807</v>
      </c>
      <c r="G139" s="217"/>
      <c r="H139" s="216"/>
      <c r="I139" s="216"/>
      <c r="J139" s="216"/>
      <c r="K139" s="216"/>
      <c r="L139" s="216"/>
      <c r="M139" s="218">
        <v>13</v>
      </c>
      <c r="N139" s="1"/>
      <c r="O139" s="1"/>
      <c r="P139" s="216" t="s">
        <v>2073</v>
      </c>
      <c r="Q139" s="216" t="s">
        <v>4771</v>
      </c>
      <c r="R139" s="172" t="str">
        <f>A139&amp;" "&amp;E139&amp;" "&amp;H139&amp;" "&amp;K139</f>
        <v xml:space="preserve">113 PONTS à TRÉTEAUX MONTÉS  </v>
      </c>
      <c r="S139" t="s">
        <v>3659</v>
      </c>
    </row>
    <row r="140" spans="1:19" ht="13" customHeight="1">
      <c r="A140" s="214" t="str">
        <f t="shared" si="8"/>
        <v>11301</v>
      </c>
      <c r="B140">
        <v>139</v>
      </c>
      <c r="C140" s="219">
        <v>2</v>
      </c>
      <c r="D140" s="219">
        <v>113</v>
      </c>
      <c r="E140" s="220" t="s">
        <v>3643</v>
      </c>
      <c r="F140" s="220" t="s">
        <v>4807</v>
      </c>
      <c r="G140" s="219" t="s">
        <v>3499</v>
      </c>
      <c r="H140" s="220" t="s">
        <v>3644</v>
      </c>
      <c r="I140" s="220" t="s">
        <v>4809</v>
      </c>
      <c r="J140" s="220"/>
      <c r="K140" s="220"/>
      <c r="L140" s="220"/>
      <c r="M140" s="1"/>
      <c r="N140" s="218">
        <v>111</v>
      </c>
      <c r="O140" s="1"/>
      <c r="P140" s="226" t="s">
        <v>616</v>
      </c>
      <c r="Q140" s="226" t="s">
        <v>4772</v>
      </c>
      <c r="R140" s="172" t="str">
        <f>A140&amp;" "&amp;H140&amp;" "&amp;K140</f>
        <v xml:space="preserve">11301 ÉCHELLE HO </v>
      </c>
      <c r="S140" s="172" t="str">
        <f>LEFT(A140,3)&amp;" "&amp;E140</f>
        <v>113 PONTS à TRÉTEAUX MONTÉS</v>
      </c>
    </row>
    <row r="141" spans="1:19" ht="13" customHeight="1">
      <c r="A141" s="214" t="str">
        <f t="shared" si="8"/>
        <v>11302</v>
      </c>
      <c r="B141">
        <v>140</v>
      </c>
      <c r="C141" s="219">
        <v>2</v>
      </c>
      <c r="D141" s="219">
        <v>113</v>
      </c>
      <c r="E141" s="220" t="s">
        <v>3643</v>
      </c>
      <c r="F141" s="220" t="s">
        <v>4807</v>
      </c>
      <c r="G141" s="219" t="s">
        <v>3510</v>
      </c>
      <c r="H141" s="220" t="s">
        <v>3645</v>
      </c>
      <c r="I141" s="220" t="s">
        <v>4811</v>
      </c>
      <c r="J141" s="220"/>
      <c r="K141" s="220"/>
      <c r="L141" s="220"/>
      <c r="M141" s="1"/>
      <c r="N141" s="218">
        <v>112</v>
      </c>
      <c r="O141" s="1"/>
      <c r="P141" s="221" t="s">
        <v>615</v>
      </c>
      <c r="Q141" s="226" t="s">
        <v>4773</v>
      </c>
      <c r="R141" s="172" t="str">
        <f>A141&amp;" "&amp;H141&amp;" "&amp;K141</f>
        <v xml:space="preserve">11302 ÉCHELLE O </v>
      </c>
      <c r="S141" s="172" t="str">
        <f>LEFT(A141,3)&amp;" "&amp;E141</f>
        <v>113 PONTS à TRÉTEAUX MONTÉS</v>
      </c>
    </row>
    <row r="142" spans="1:19" ht="13" customHeight="1">
      <c r="A142" s="214" t="str">
        <f t="shared" si="8"/>
        <v>114</v>
      </c>
      <c r="B142">
        <v>141</v>
      </c>
      <c r="C142" s="215">
        <v>1</v>
      </c>
      <c r="D142" s="215">
        <v>114</v>
      </c>
      <c r="E142" s="216" t="s">
        <v>3646</v>
      </c>
      <c r="F142" s="216" t="s">
        <v>4808</v>
      </c>
      <c r="G142" s="217"/>
      <c r="H142" s="216"/>
      <c r="I142" s="216"/>
      <c r="J142" s="216"/>
      <c r="K142" s="216"/>
      <c r="L142" s="216"/>
      <c r="M142" s="218">
        <v>14</v>
      </c>
      <c r="N142" s="1"/>
      <c r="O142" s="1"/>
      <c r="P142" s="216" t="s">
        <v>2071</v>
      </c>
      <c r="Q142" s="216" t="s">
        <v>4774</v>
      </c>
      <c r="R142" s="172" t="str">
        <f>A142&amp;" "&amp;E142&amp;" "&amp;H142&amp;" "&amp;K142</f>
        <v xml:space="preserve">114 MODULES QUALITÉ MUSÉE  </v>
      </c>
      <c r="S142" t="s">
        <v>3659</v>
      </c>
    </row>
    <row r="143" spans="1:19" ht="13" customHeight="1">
      <c r="A143" s="214" t="str">
        <f t="shared" si="8"/>
        <v>11401</v>
      </c>
      <c r="B143">
        <v>142</v>
      </c>
      <c r="C143" s="219">
        <v>2</v>
      </c>
      <c r="D143" s="219">
        <v>114</v>
      </c>
      <c r="E143" s="220" t="s">
        <v>3646</v>
      </c>
      <c r="F143" s="220" t="s">
        <v>4808</v>
      </c>
      <c r="G143" s="219" t="s">
        <v>3499</v>
      </c>
      <c r="H143" s="220" t="s">
        <v>3243</v>
      </c>
      <c r="I143" s="220" t="s">
        <v>3243</v>
      </c>
      <c r="J143" s="220"/>
      <c r="K143" s="220"/>
      <c r="L143" s="220"/>
      <c r="M143" s="1"/>
      <c r="N143" s="218">
        <v>114</v>
      </c>
      <c r="O143" s="1"/>
      <c r="P143" s="247" t="s">
        <v>558</v>
      </c>
      <c r="Q143" s="247" t="s">
        <v>4775</v>
      </c>
      <c r="R143" s="172" t="str">
        <f>A143&amp;" "&amp;H143&amp;" "&amp;K143</f>
        <v xml:space="preserve">11401 USA </v>
      </c>
      <c r="S143" s="172" t="str">
        <f>LEFT(A143,3)&amp;" "&amp;E143</f>
        <v>114 MODULES QUALITÉ MUSÉE</v>
      </c>
    </row>
    <row r="144" spans="1:19" ht="13" customHeight="1">
      <c r="A144" s="214" t="str">
        <f t="shared" si="8"/>
        <v>11402</v>
      </c>
      <c r="B144">
        <v>143</v>
      </c>
      <c r="C144" s="219">
        <v>2</v>
      </c>
      <c r="D144" s="219">
        <v>114</v>
      </c>
      <c r="E144" s="220" t="s">
        <v>3646</v>
      </c>
      <c r="F144" s="220" t="s">
        <v>4808</v>
      </c>
      <c r="G144" s="219" t="s">
        <v>3510</v>
      </c>
      <c r="H144" s="220" t="s">
        <v>3647</v>
      </c>
      <c r="I144" s="220" t="s">
        <v>4812</v>
      </c>
      <c r="J144" s="220"/>
      <c r="K144" s="220"/>
      <c r="L144" s="220"/>
      <c r="M144" s="1"/>
      <c r="N144" s="218">
        <v>115</v>
      </c>
      <c r="O144" s="1"/>
      <c r="P144" s="248" t="s">
        <v>900</v>
      </c>
      <c r="Q144" s="247" t="s">
        <v>4776</v>
      </c>
      <c r="R144" s="172" t="str">
        <f>A144&amp;" "&amp;H144&amp;" "&amp;K144</f>
        <v xml:space="preserve">11402 AMÉRIQUE DU SUD </v>
      </c>
      <c r="S144" s="172" t="str">
        <f>LEFT(A144,3)&amp;" "&amp;E144</f>
        <v>114 MODULES QUALITÉ MUSÉE</v>
      </c>
    </row>
    <row r="145" spans="16:17" ht="13" customHeight="1">
      <c r="P145" s="175"/>
      <c r="Q145" s="175"/>
    </row>
  </sheetData>
  <sortState ref="A2:S144">
    <sortCondition ref="B1"/>
  </sortState>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K67"/>
  <sheetViews>
    <sheetView workbookViewId="0">
      <selection activeCell="B1" sqref="B1:K53"/>
    </sheetView>
  </sheetViews>
  <sheetFormatPr baseColWidth="10" defaultRowHeight="15.75" customHeight="1" x14ac:dyDescent="0"/>
  <cols>
    <col min="1" max="1" width="7" style="177" bestFit="1" customWidth="1"/>
    <col min="2" max="2" width="5.625" style="177" customWidth="1"/>
    <col min="3" max="3" width="45.5" style="177" customWidth="1"/>
    <col min="4" max="4" width="18.875" style="177" bestFit="1" customWidth="1"/>
    <col min="5" max="5" width="7.375" style="177" bestFit="1" customWidth="1"/>
    <col min="6" max="6" width="88.625" style="177" customWidth="1"/>
    <col min="7" max="7" width="6.125" style="177" customWidth="1"/>
    <col min="8" max="10" width="10.625" style="177"/>
    <col min="11" max="11" width="15.625" style="177" customWidth="1"/>
    <col min="12" max="16384" width="10.625" style="177"/>
  </cols>
  <sheetData>
    <row r="1" spans="1:11" ht="13" customHeight="1">
      <c r="A1" s="176" t="s">
        <v>3648</v>
      </c>
      <c r="B1" s="176" t="s">
        <v>3649</v>
      </c>
      <c r="C1" s="176" t="s">
        <v>3650</v>
      </c>
      <c r="D1" s="176" t="s">
        <v>3651</v>
      </c>
      <c r="E1" s="176" t="s">
        <v>3652</v>
      </c>
      <c r="F1" s="176" t="s">
        <v>3653</v>
      </c>
      <c r="G1" s="176" t="s">
        <v>3654</v>
      </c>
      <c r="H1" s="176" t="s">
        <v>3655</v>
      </c>
      <c r="I1" s="176" t="s">
        <v>3656</v>
      </c>
      <c r="J1" s="176" t="s">
        <v>3657</v>
      </c>
      <c r="K1" s="176" t="s">
        <v>3658</v>
      </c>
    </row>
    <row r="2" spans="1:11" ht="13">
      <c r="A2" s="218"/>
      <c r="B2" s="177">
        <v>1</v>
      </c>
      <c r="C2" s="177" t="s">
        <v>4447</v>
      </c>
      <c r="D2" s="177" t="s">
        <v>4448</v>
      </c>
      <c r="E2" s="177">
        <v>0</v>
      </c>
      <c r="F2" s="177" t="s">
        <v>3525</v>
      </c>
      <c r="K2" s="177" t="str">
        <f>"http://www.aubertrain.com/shop/img-put/cat/3/"&amp;A2&amp;".jpg"</f>
        <v>http://www.aubertrain.com/shop/img-put/cat/3/.jpg</v>
      </c>
    </row>
    <row r="3" spans="1:11" ht="13">
      <c r="A3" s="218"/>
      <c r="B3" s="177">
        <v>1</v>
      </c>
      <c r="C3" s="177" t="s">
        <v>4449</v>
      </c>
      <c r="D3" s="177" t="s">
        <v>4448</v>
      </c>
      <c r="E3" s="177">
        <v>0</v>
      </c>
      <c r="F3" s="177" t="s">
        <v>3527</v>
      </c>
      <c r="K3" s="177" t="str">
        <f t="shared" ref="K3:K53" si="0">"http://www.aubertrain.com/shop/img-put/cat/3/"&amp;A3&amp;".jpg"</f>
        <v>http://www.aubertrain.com/shop/img-put/cat/3/.jpg</v>
      </c>
    </row>
    <row r="4" spans="1:11" ht="13">
      <c r="A4" s="218"/>
      <c r="B4" s="177">
        <v>1</v>
      </c>
      <c r="C4" s="177" t="s">
        <v>4450</v>
      </c>
      <c r="D4" s="177" t="s">
        <v>4451</v>
      </c>
      <c r="E4" s="177">
        <v>0</v>
      </c>
      <c r="F4" s="177" t="s">
        <v>3727</v>
      </c>
      <c r="K4" s="177" t="str">
        <f t="shared" si="0"/>
        <v>http://www.aubertrain.com/shop/img-put/cat/3/.jpg</v>
      </c>
    </row>
    <row r="5" spans="1:11" ht="13">
      <c r="A5" s="218"/>
      <c r="B5" s="177">
        <v>1</v>
      </c>
      <c r="C5" s="177" t="s">
        <v>4452</v>
      </c>
      <c r="D5" s="177" t="s">
        <v>4453</v>
      </c>
      <c r="E5" s="177">
        <v>0</v>
      </c>
      <c r="F5" s="177" t="s">
        <v>3726</v>
      </c>
      <c r="K5" s="177" t="str">
        <f t="shared" si="0"/>
        <v>http://www.aubertrain.com/shop/img-put/cat/3/.jpg</v>
      </c>
    </row>
    <row r="6" spans="1:11" ht="13">
      <c r="A6" s="218"/>
      <c r="B6" s="177">
        <v>1</v>
      </c>
      <c r="C6" s="177" t="s">
        <v>4454</v>
      </c>
      <c r="D6" s="177" t="s">
        <v>4455</v>
      </c>
      <c r="E6" s="177">
        <v>0</v>
      </c>
      <c r="F6" s="177" t="s">
        <v>3730</v>
      </c>
      <c r="K6" s="177" t="str">
        <f t="shared" si="0"/>
        <v>http://www.aubertrain.com/shop/img-put/cat/3/.jpg</v>
      </c>
    </row>
    <row r="7" spans="1:11" ht="13">
      <c r="A7" s="218"/>
      <c r="B7" s="177">
        <v>1</v>
      </c>
      <c r="C7" s="177" t="s">
        <v>4456</v>
      </c>
      <c r="D7" s="177" t="s">
        <v>4455</v>
      </c>
      <c r="E7" s="177">
        <v>0</v>
      </c>
      <c r="F7" s="177" t="s">
        <v>3731</v>
      </c>
      <c r="K7" s="177" t="str">
        <f t="shared" si="0"/>
        <v>http://www.aubertrain.com/shop/img-put/cat/3/.jpg</v>
      </c>
    </row>
    <row r="8" spans="1:11" ht="13">
      <c r="A8" s="218">
        <v>22</v>
      </c>
      <c r="B8" s="177">
        <v>1</v>
      </c>
      <c r="C8" s="177" t="s">
        <v>4457</v>
      </c>
      <c r="D8" s="177" t="s">
        <v>4458</v>
      </c>
      <c r="E8" s="177">
        <v>0</v>
      </c>
      <c r="F8" s="177" t="s">
        <v>3721</v>
      </c>
      <c r="K8" s="177" t="str">
        <f t="shared" si="0"/>
        <v>http://www.aubertrain.com/shop/img-put/cat/3/22.jpg</v>
      </c>
    </row>
    <row r="9" spans="1:11" ht="13">
      <c r="A9" s="218">
        <v>23</v>
      </c>
      <c r="B9" s="177">
        <v>1</v>
      </c>
      <c r="C9" s="177" t="s">
        <v>4459</v>
      </c>
      <c r="D9" s="177" t="s">
        <v>4458</v>
      </c>
      <c r="E9" s="177">
        <v>0</v>
      </c>
      <c r="F9" s="177" t="s">
        <v>3722</v>
      </c>
      <c r="K9" s="177" t="str">
        <f t="shared" si="0"/>
        <v>http://www.aubertrain.com/shop/img-put/cat/3/23.jpg</v>
      </c>
    </row>
    <row r="10" spans="1:11" ht="13">
      <c r="A10" s="1">
        <v>24</v>
      </c>
      <c r="B10" s="177">
        <v>1</v>
      </c>
      <c r="C10" s="177" t="s">
        <v>4460</v>
      </c>
      <c r="D10" s="177" t="s">
        <v>4458</v>
      </c>
      <c r="E10" s="177">
        <v>0</v>
      </c>
      <c r="F10" s="177" t="s">
        <v>3723</v>
      </c>
      <c r="K10" s="177" t="str">
        <f t="shared" si="0"/>
        <v>http://www.aubertrain.com/shop/img-put/cat/3/24.jpg</v>
      </c>
    </row>
    <row r="11" spans="1:11" ht="13">
      <c r="A11" s="1">
        <v>25</v>
      </c>
      <c r="B11" s="177">
        <v>1</v>
      </c>
      <c r="C11" s="177" t="s">
        <v>4461</v>
      </c>
      <c r="D11" s="177" t="s">
        <v>4458</v>
      </c>
      <c r="E11" s="177">
        <v>0</v>
      </c>
      <c r="F11" s="177" t="s">
        <v>3724</v>
      </c>
      <c r="K11" s="177" t="str">
        <f t="shared" si="0"/>
        <v>http://www.aubertrain.com/shop/img-put/cat/3/25.jpg</v>
      </c>
    </row>
    <row r="12" spans="1:11" ht="13">
      <c r="A12" s="218">
        <v>27</v>
      </c>
      <c r="B12" s="177">
        <v>1</v>
      </c>
      <c r="C12" s="177" t="s">
        <v>4462</v>
      </c>
      <c r="D12" s="177" t="s">
        <v>4463</v>
      </c>
      <c r="E12" s="177">
        <v>0</v>
      </c>
      <c r="F12" s="177" t="s">
        <v>3734</v>
      </c>
      <c r="K12" s="177" t="str">
        <f t="shared" si="0"/>
        <v>http://www.aubertrain.com/shop/img-put/cat/3/27.jpg</v>
      </c>
    </row>
    <row r="13" spans="1:11" ht="13">
      <c r="A13" s="218">
        <v>28</v>
      </c>
      <c r="B13" s="177">
        <v>1</v>
      </c>
      <c r="C13" s="177" t="s">
        <v>4464</v>
      </c>
      <c r="D13" s="177" t="s">
        <v>4463</v>
      </c>
      <c r="E13" s="177">
        <v>0</v>
      </c>
      <c r="F13" s="177" t="s">
        <v>3735</v>
      </c>
      <c r="K13" s="177" t="str">
        <f t="shared" si="0"/>
        <v>http://www.aubertrain.com/shop/img-put/cat/3/28.jpg</v>
      </c>
    </row>
    <row r="14" spans="1:11" ht="13">
      <c r="A14" s="1">
        <v>31</v>
      </c>
      <c r="B14" s="177">
        <v>1</v>
      </c>
      <c r="C14" s="177" t="s">
        <v>4465</v>
      </c>
      <c r="D14" s="177" t="s">
        <v>4466</v>
      </c>
      <c r="E14" s="177">
        <v>0</v>
      </c>
      <c r="F14" s="177" t="s">
        <v>1713</v>
      </c>
      <c r="K14" s="177" t="str">
        <f t="shared" si="0"/>
        <v>http://www.aubertrain.com/shop/img-put/cat/3/31.jpg</v>
      </c>
    </row>
    <row r="15" spans="1:11" ht="13">
      <c r="A15" s="218">
        <v>84</v>
      </c>
      <c r="B15" s="177">
        <v>1</v>
      </c>
      <c r="C15" s="177" t="s">
        <v>4467</v>
      </c>
      <c r="D15" s="177" t="s">
        <v>4466</v>
      </c>
      <c r="E15" s="177">
        <v>0</v>
      </c>
      <c r="F15" s="177" t="s">
        <v>1713</v>
      </c>
      <c r="K15" s="177" t="str">
        <f t="shared" si="0"/>
        <v>http://www.aubertrain.com/shop/img-put/cat/3/84.jpg</v>
      </c>
    </row>
    <row r="16" spans="1:11" ht="13">
      <c r="A16" s="1">
        <v>32</v>
      </c>
      <c r="B16" s="177">
        <v>1</v>
      </c>
      <c r="C16" s="177" t="s">
        <v>4468</v>
      </c>
      <c r="D16" s="177" t="s">
        <v>4466</v>
      </c>
      <c r="E16" s="177">
        <v>0</v>
      </c>
      <c r="F16" s="177" t="s">
        <v>1713</v>
      </c>
      <c r="K16" s="177" t="str">
        <f t="shared" si="0"/>
        <v>http://www.aubertrain.com/shop/img-put/cat/3/32.jpg</v>
      </c>
    </row>
    <row r="17" spans="1:11" ht="13">
      <c r="A17" s="218">
        <v>33</v>
      </c>
      <c r="B17" s="177">
        <v>1</v>
      </c>
      <c r="C17" s="177" t="s">
        <v>4469</v>
      </c>
      <c r="D17" s="177" t="s">
        <v>4466</v>
      </c>
      <c r="E17" s="177">
        <v>0</v>
      </c>
      <c r="F17" s="177" t="s">
        <v>1713</v>
      </c>
      <c r="K17" s="177" t="str">
        <f t="shared" si="0"/>
        <v>http://www.aubertrain.com/shop/img-put/cat/3/33.jpg</v>
      </c>
    </row>
    <row r="18" spans="1:11" ht="13">
      <c r="A18" s="218">
        <v>37</v>
      </c>
      <c r="B18" s="177">
        <v>1</v>
      </c>
      <c r="C18" s="177" t="s">
        <v>4470</v>
      </c>
      <c r="D18" s="177" t="s">
        <v>4471</v>
      </c>
      <c r="E18" s="177">
        <v>0</v>
      </c>
      <c r="F18" s="177" t="s">
        <v>3739</v>
      </c>
      <c r="K18" s="177" t="str">
        <f t="shared" si="0"/>
        <v>http://www.aubertrain.com/shop/img-put/cat/3/37.jpg</v>
      </c>
    </row>
    <row r="19" spans="1:11" ht="13">
      <c r="A19" s="218">
        <v>38</v>
      </c>
      <c r="B19" s="177">
        <v>1</v>
      </c>
      <c r="C19" s="177" t="s">
        <v>4472</v>
      </c>
      <c r="D19" s="177" t="s">
        <v>4471</v>
      </c>
      <c r="E19" s="177">
        <v>0</v>
      </c>
      <c r="F19" s="177" t="s">
        <v>3741</v>
      </c>
      <c r="K19" s="177" t="str">
        <f t="shared" si="0"/>
        <v>http://www.aubertrain.com/shop/img-put/cat/3/38.jpg</v>
      </c>
    </row>
    <row r="20" spans="1:11" ht="13">
      <c r="A20" s="218">
        <v>39</v>
      </c>
      <c r="B20" s="177">
        <v>1</v>
      </c>
      <c r="C20" s="177" t="s">
        <v>4473</v>
      </c>
      <c r="D20" s="177" t="s">
        <v>4474</v>
      </c>
      <c r="E20" s="177">
        <v>0</v>
      </c>
      <c r="F20" s="177" t="s">
        <v>3739</v>
      </c>
      <c r="K20" s="177" t="str">
        <f t="shared" si="0"/>
        <v>http://www.aubertrain.com/shop/img-put/cat/3/39.jpg</v>
      </c>
    </row>
    <row r="21" spans="1:11" ht="13">
      <c r="A21" s="218">
        <v>40</v>
      </c>
      <c r="B21" s="177">
        <v>1</v>
      </c>
      <c r="C21" s="177" t="s">
        <v>4475</v>
      </c>
      <c r="D21" s="177" t="s">
        <v>4474</v>
      </c>
      <c r="E21" s="177">
        <v>0</v>
      </c>
      <c r="F21" s="177" t="s">
        <v>3741</v>
      </c>
      <c r="K21" s="177" t="str">
        <f t="shared" si="0"/>
        <v>http://www.aubertrain.com/shop/img-put/cat/3/40.jpg</v>
      </c>
    </row>
    <row r="22" spans="1:11" ht="13">
      <c r="A22" s="218">
        <v>41</v>
      </c>
      <c r="B22" s="177">
        <v>1</v>
      </c>
      <c r="C22" s="177" t="s">
        <v>4476</v>
      </c>
      <c r="D22" s="177" t="s">
        <v>4477</v>
      </c>
      <c r="E22" s="177">
        <v>0</v>
      </c>
      <c r="F22" s="177" t="s">
        <v>3739</v>
      </c>
      <c r="K22" s="177" t="str">
        <f t="shared" si="0"/>
        <v>http://www.aubertrain.com/shop/img-put/cat/3/41.jpg</v>
      </c>
    </row>
    <row r="23" spans="1:11" ht="13">
      <c r="A23" s="218">
        <v>42</v>
      </c>
      <c r="B23" s="177">
        <v>1</v>
      </c>
      <c r="C23" s="177" t="s">
        <v>4478</v>
      </c>
      <c r="D23" s="177" t="s">
        <v>4477</v>
      </c>
      <c r="E23" s="177">
        <v>0</v>
      </c>
      <c r="F23" s="177" t="s">
        <v>3741</v>
      </c>
      <c r="K23" s="177" t="str">
        <f t="shared" si="0"/>
        <v>http://www.aubertrain.com/shop/img-put/cat/3/42.jpg</v>
      </c>
    </row>
    <row r="24" spans="1:11" ht="13">
      <c r="A24" s="218">
        <v>43</v>
      </c>
      <c r="B24" s="177">
        <v>1</v>
      </c>
      <c r="C24" s="177" t="s">
        <v>4479</v>
      </c>
      <c r="D24" s="177" t="s">
        <v>4480</v>
      </c>
      <c r="E24" s="177">
        <v>0</v>
      </c>
      <c r="F24" s="177" t="s">
        <v>3739</v>
      </c>
      <c r="K24" s="177" t="str">
        <f t="shared" si="0"/>
        <v>http://www.aubertrain.com/shop/img-put/cat/3/43.jpg</v>
      </c>
    </row>
    <row r="25" spans="1:11" ht="13">
      <c r="A25" s="218">
        <v>44</v>
      </c>
      <c r="B25" s="177">
        <v>1</v>
      </c>
      <c r="C25" s="177" t="s">
        <v>4481</v>
      </c>
      <c r="D25" s="177" t="s">
        <v>4480</v>
      </c>
      <c r="E25" s="177">
        <v>0</v>
      </c>
      <c r="F25" s="177" t="s">
        <v>3741</v>
      </c>
      <c r="K25" s="177" t="str">
        <f t="shared" si="0"/>
        <v>http://www.aubertrain.com/shop/img-put/cat/3/44.jpg</v>
      </c>
    </row>
    <row r="26" spans="1:11" ht="13">
      <c r="A26" s="218">
        <v>45</v>
      </c>
      <c r="B26" s="177">
        <v>1</v>
      </c>
      <c r="C26" s="177" t="s">
        <v>4482</v>
      </c>
      <c r="D26" s="177" t="s">
        <v>4483</v>
      </c>
      <c r="E26" s="177">
        <v>0</v>
      </c>
      <c r="F26" s="177" t="s">
        <v>3739</v>
      </c>
      <c r="K26" s="177" t="str">
        <f t="shared" si="0"/>
        <v>http://www.aubertrain.com/shop/img-put/cat/3/45.jpg</v>
      </c>
    </row>
    <row r="27" spans="1:11" ht="13">
      <c r="A27" s="218">
        <v>46</v>
      </c>
      <c r="B27" s="177">
        <v>1</v>
      </c>
      <c r="C27" s="177" t="s">
        <v>4484</v>
      </c>
      <c r="D27" s="177" t="s">
        <v>4483</v>
      </c>
      <c r="E27" s="177">
        <v>0</v>
      </c>
      <c r="F27" s="177" t="s">
        <v>3741</v>
      </c>
      <c r="K27" s="177" t="str">
        <f t="shared" si="0"/>
        <v>http://www.aubertrain.com/shop/img-put/cat/3/46.jpg</v>
      </c>
    </row>
    <row r="28" spans="1:11" ht="13">
      <c r="A28" s="218">
        <v>47</v>
      </c>
      <c r="B28" s="177">
        <v>1</v>
      </c>
      <c r="C28" s="177" t="s">
        <v>4485</v>
      </c>
      <c r="D28" s="177" t="s">
        <v>4486</v>
      </c>
      <c r="E28" s="177">
        <v>0</v>
      </c>
      <c r="F28" s="177" t="s">
        <v>3739</v>
      </c>
      <c r="K28" s="177" t="str">
        <f t="shared" si="0"/>
        <v>http://www.aubertrain.com/shop/img-put/cat/3/47.jpg</v>
      </c>
    </row>
    <row r="29" spans="1:11" ht="13">
      <c r="A29" s="218">
        <v>48</v>
      </c>
      <c r="B29" s="177">
        <v>1</v>
      </c>
      <c r="C29" s="177" t="s">
        <v>4487</v>
      </c>
      <c r="D29" s="177" t="s">
        <v>4486</v>
      </c>
      <c r="E29" s="177">
        <v>0</v>
      </c>
      <c r="F29" s="177" t="s">
        <v>3741</v>
      </c>
      <c r="K29" s="177" t="str">
        <f t="shared" si="0"/>
        <v>http://www.aubertrain.com/shop/img-put/cat/3/48.jpg</v>
      </c>
    </row>
    <row r="30" spans="1:11" ht="13">
      <c r="A30" s="1">
        <v>49</v>
      </c>
      <c r="B30" s="177">
        <v>1</v>
      </c>
      <c r="C30" s="177" t="s">
        <v>4488</v>
      </c>
      <c r="D30" s="177" t="s">
        <v>4489</v>
      </c>
      <c r="E30" s="177">
        <v>0</v>
      </c>
      <c r="F30" s="177" t="s">
        <v>3739</v>
      </c>
      <c r="K30" s="177" t="str">
        <f t="shared" si="0"/>
        <v>http://www.aubertrain.com/shop/img-put/cat/3/49.jpg</v>
      </c>
    </row>
    <row r="31" spans="1:11" ht="13">
      <c r="A31" s="1">
        <v>50</v>
      </c>
      <c r="B31" s="177">
        <v>1</v>
      </c>
      <c r="C31" s="177" t="s">
        <v>4490</v>
      </c>
      <c r="D31" s="177" t="s">
        <v>4489</v>
      </c>
      <c r="E31" s="177">
        <v>0</v>
      </c>
      <c r="F31" s="177" t="s">
        <v>3741</v>
      </c>
      <c r="K31" s="177" t="str">
        <f t="shared" si="0"/>
        <v>http://www.aubertrain.com/shop/img-put/cat/3/50.jpg</v>
      </c>
    </row>
    <row r="32" spans="1:11" ht="13">
      <c r="A32" s="218">
        <v>51</v>
      </c>
      <c r="B32" s="177">
        <v>1</v>
      </c>
      <c r="C32" s="177" t="s">
        <v>4491</v>
      </c>
      <c r="D32" s="177" t="s">
        <v>4492</v>
      </c>
      <c r="E32" s="177">
        <v>0</v>
      </c>
      <c r="F32" s="177" t="s">
        <v>3739</v>
      </c>
      <c r="K32" s="177" t="str">
        <f t="shared" si="0"/>
        <v>http://www.aubertrain.com/shop/img-put/cat/3/51.jpg</v>
      </c>
    </row>
    <row r="33" spans="1:11" ht="13">
      <c r="A33" s="218">
        <v>52</v>
      </c>
      <c r="B33" s="177">
        <v>1</v>
      </c>
      <c r="C33" s="177" t="s">
        <v>4493</v>
      </c>
      <c r="D33" s="177" t="s">
        <v>4492</v>
      </c>
      <c r="E33" s="177">
        <v>0</v>
      </c>
      <c r="F33" s="177" t="s">
        <v>3741</v>
      </c>
      <c r="K33" s="177" t="str">
        <f t="shared" si="0"/>
        <v>http://www.aubertrain.com/shop/img-put/cat/3/52.jpg</v>
      </c>
    </row>
    <row r="34" spans="1:11" ht="13">
      <c r="A34" s="218">
        <v>53</v>
      </c>
      <c r="B34" s="177">
        <v>1</v>
      </c>
      <c r="C34" s="177" t="s">
        <v>4494</v>
      </c>
      <c r="D34" s="177" t="s">
        <v>4495</v>
      </c>
      <c r="E34" s="177">
        <v>0</v>
      </c>
      <c r="F34" s="177" t="s">
        <v>3739</v>
      </c>
      <c r="K34" s="177" t="str">
        <f t="shared" si="0"/>
        <v>http://www.aubertrain.com/shop/img-put/cat/3/53.jpg</v>
      </c>
    </row>
    <row r="35" spans="1:11" ht="13">
      <c r="A35" s="218">
        <v>54</v>
      </c>
      <c r="B35" s="177">
        <v>1</v>
      </c>
      <c r="C35" s="177" t="s">
        <v>4496</v>
      </c>
      <c r="D35" s="177" t="s">
        <v>4495</v>
      </c>
      <c r="E35" s="177">
        <v>0</v>
      </c>
      <c r="F35" s="177" t="s">
        <v>3741</v>
      </c>
      <c r="K35" s="177" t="str">
        <f t="shared" si="0"/>
        <v>http://www.aubertrain.com/shop/img-put/cat/3/54.jpg</v>
      </c>
    </row>
    <row r="36" spans="1:11" ht="13">
      <c r="A36" s="218">
        <v>55</v>
      </c>
      <c r="B36" s="177">
        <v>1</v>
      </c>
      <c r="C36" s="177" t="s">
        <v>4497</v>
      </c>
      <c r="D36" s="177" t="s">
        <v>4498</v>
      </c>
      <c r="E36" s="177">
        <v>0</v>
      </c>
      <c r="F36" s="177" t="s">
        <v>3739</v>
      </c>
      <c r="K36" s="177" t="str">
        <f t="shared" si="0"/>
        <v>http://www.aubertrain.com/shop/img-put/cat/3/55.jpg</v>
      </c>
    </row>
    <row r="37" spans="1:11" ht="13">
      <c r="A37" s="218">
        <v>56</v>
      </c>
      <c r="B37" s="177">
        <v>1</v>
      </c>
      <c r="C37" s="177" t="s">
        <v>4499</v>
      </c>
      <c r="D37" s="177" t="s">
        <v>4498</v>
      </c>
      <c r="E37" s="177">
        <v>0</v>
      </c>
      <c r="F37" s="177" t="s">
        <v>3741</v>
      </c>
      <c r="K37" s="177" t="str">
        <f t="shared" si="0"/>
        <v>http://www.aubertrain.com/shop/img-put/cat/3/56.jpg</v>
      </c>
    </row>
    <row r="38" spans="1:11" ht="13">
      <c r="A38" s="218">
        <v>2</v>
      </c>
      <c r="B38" s="177">
        <v>1</v>
      </c>
      <c r="C38" s="177" t="s">
        <v>4500</v>
      </c>
      <c r="D38" s="177" t="s">
        <v>4501</v>
      </c>
      <c r="E38" s="177">
        <v>0</v>
      </c>
      <c r="F38" s="177" t="s">
        <v>3739</v>
      </c>
      <c r="K38" s="177" t="str">
        <f t="shared" si="0"/>
        <v>http://www.aubertrain.com/shop/img-put/cat/3/2.jpg</v>
      </c>
    </row>
    <row r="39" spans="1:11" ht="13">
      <c r="A39" s="218">
        <v>3</v>
      </c>
      <c r="B39" s="177">
        <v>1</v>
      </c>
      <c r="C39" s="177" t="s">
        <v>4502</v>
      </c>
      <c r="D39" s="177" t="s">
        <v>4501</v>
      </c>
      <c r="E39" s="177">
        <v>0</v>
      </c>
      <c r="F39" s="177" t="s">
        <v>3741</v>
      </c>
      <c r="K39" s="177" t="str">
        <f t="shared" si="0"/>
        <v>http://www.aubertrain.com/shop/img-put/cat/3/3.jpg</v>
      </c>
    </row>
    <row r="40" spans="1:11" ht="13">
      <c r="A40" s="218">
        <v>81</v>
      </c>
      <c r="B40" s="177">
        <v>1</v>
      </c>
      <c r="C40" s="177" t="s">
        <v>4503</v>
      </c>
      <c r="D40" s="177" t="s">
        <v>4504</v>
      </c>
      <c r="E40" s="177">
        <v>0</v>
      </c>
      <c r="F40" s="177" t="s">
        <v>3608</v>
      </c>
      <c r="K40" s="177" t="str">
        <f t="shared" si="0"/>
        <v>http://www.aubertrain.com/shop/img-put/cat/3/81.jpg</v>
      </c>
    </row>
    <row r="41" spans="1:11" ht="13">
      <c r="A41" s="218">
        <v>82</v>
      </c>
      <c r="B41" s="177">
        <v>1</v>
      </c>
      <c r="C41" s="177" t="s">
        <v>4505</v>
      </c>
      <c r="D41" s="177" t="s">
        <v>4504</v>
      </c>
      <c r="E41" s="177">
        <v>0</v>
      </c>
      <c r="F41" s="177" t="s">
        <v>3609</v>
      </c>
      <c r="K41" s="177" t="str">
        <f t="shared" si="0"/>
        <v>http://www.aubertrain.com/shop/img-put/cat/3/82.jpg</v>
      </c>
    </row>
    <row r="42" spans="1:11" ht="13">
      <c r="A42" s="218">
        <v>83</v>
      </c>
      <c r="B42" s="177">
        <v>1</v>
      </c>
      <c r="C42" s="177" t="s">
        <v>4506</v>
      </c>
      <c r="D42" s="177" t="s">
        <v>4507</v>
      </c>
      <c r="E42" s="177">
        <v>0</v>
      </c>
      <c r="F42" s="177" t="s">
        <v>3611</v>
      </c>
      <c r="K42" s="177" t="str">
        <f t="shared" si="0"/>
        <v>http://www.aubertrain.com/shop/img-put/cat/3/83.jpg</v>
      </c>
    </row>
    <row r="43" spans="1:11" ht="13">
      <c r="A43" s="218">
        <v>84</v>
      </c>
      <c r="B43" s="177">
        <v>1</v>
      </c>
      <c r="C43" s="177" t="s">
        <v>4508</v>
      </c>
      <c r="D43" s="177" t="s">
        <v>4507</v>
      </c>
      <c r="E43" s="177">
        <v>0</v>
      </c>
      <c r="F43" s="177" t="s">
        <v>3612</v>
      </c>
      <c r="K43" s="177" t="str">
        <f t="shared" si="0"/>
        <v>http://www.aubertrain.com/shop/img-put/cat/3/84.jpg</v>
      </c>
    </row>
    <row r="44" spans="1:11" ht="13">
      <c r="A44" s="218">
        <v>85</v>
      </c>
      <c r="B44" s="177">
        <v>1</v>
      </c>
      <c r="C44" s="177" t="s">
        <v>4509</v>
      </c>
      <c r="D44" s="177" t="s">
        <v>4510</v>
      </c>
      <c r="E44" s="177">
        <v>0</v>
      </c>
      <c r="F44" s="177" t="s">
        <v>3614</v>
      </c>
      <c r="K44" s="177" t="str">
        <f t="shared" si="0"/>
        <v>http://www.aubertrain.com/shop/img-put/cat/3/85.jpg</v>
      </c>
    </row>
    <row r="45" spans="1:11" ht="13">
      <c r="A45" s="218">
        <v>86</v>
      </c>
      <c r="B45" s="177">
        <v>1</v>
      </c>
      <c r="C45" s="177" t="s">
        <v>4511</v>
      </c>
      <c r="D45" s="177" t="s">
        <v>4510</v>
      </c>
      <c r="E45" s="177">
        <v>0</v>
      </c>
      <c r="F45" s="177" t="s">
        <v>3615</v>
      </c>
      <c r="K45" s="177" t="str">
        <f t="shared" si="0"/>
        <v>http://www.aubertrain.com/shop/img-put/cat/3/86.jpg</v>
      </c>
    </row>
    <row r="46" spans="1:11" ht="13">
      <c r="A46" s="218">
        <v>100</v>
      </c>
      <c r="B46" s="177">
        <v>1</v>
      </c>
      <c r="C46" s="177" t="s">
        <v>4512</v>
      </c>
      <c r="D46" s="177" t="s">
        <v>4513</v>
      </c>
      <c r="E46" s="177">
        <v>0</v>
      </c>
      <c r="F46" s="177" t="s">
        <v>3630</v>
      </c>
      <c r="K46" s="177" t="str">
        <f t="shared" si="0"/>
        <v>http://www.aubertrain.com/shop/img-put/cat/3/100.jpg</v>
      </c>
    </row>
    <row r="47" spans="1:11" ht="13">
      <c r="A47" s="218">
        <v>101</v>
      </c>
      <c r="B47" s="177">
        <v>1</v>
      </c>
      <c r="C47" s="177" t="s">
        <v>4514</v>
      </c>
      <c r="D47" s="177" t="s">
        <v>4513</v>
      </c>
      <c r="E47" s="177">
        <v>0</v>
      </c>
      <c r="F47" s="177" t="s">
        <v>3631</v>
      </c>
      <c r="K47" s="177" t="str">
        <f t="shared" si="0"/>
        <v>http://www.aubertrain.com/shop/img-put/cat/3/101.jpg</v>
      </c>
    </row>
    <row r="48" spans="1:11" ht="13">
      <c r="A48" s="218">
        <v>102</v>
      </c>
      <c r="B48" s="177">
        <v>1</v>
      </c>
      <c r="C48" s="177" t="s">
        <v>4515</v>
      </c>
      <c r="D48" s="177" t="s">
        <v>4516</v>
      </c>
      <c r="E48" s="177">
        <v>0</v>
      </c>
      <c r="F48" s="177" t="s">
        <v>3633</v>
      </c>
      <c r="K48" s="177" t="str">
        <f t="shared" si="0"/>
        <v>http://www.aubertrain.com/shop/img-put/cat/3/102.jpg</v>
      </c>
    </row>
    <row r="49" spans="1:11" ht="13">
      <c r="A49" s="218">
        <v>103</v>
      </c>
      <c r="B49" s="177">
        <v>1</v>
      </c>
      <c r="C49" s="177" t="s">
        <v>4517</v>
      </c>
      <c r="D49" s="177" t="s">
        <v>4516</v>
      </c>
      <c r="E49" s="177">
        <v>0</v>
      </c>
      <c r="F49" s="177" t="s">
        <v>3745</v>
      </c>
      <c r="K49" s="177" t="str">
        <f t="shared" si="0"/>
        <v>http://www.aubertrain.com/shop/img-put/cat/3/103.jpg</v>
      </c>
    </row>
    <row r="50" spans="1:11" ht="13">
      <c r="A50" s="218">
        <v>104</v>
      </c>
      <c r="B50" s="177">
        <v>1</v>
      </c>
      <c r="C50" s="177" t="s">
        <v>4518</v>
      </c>
      <c r="D50" s="177" t="s">
        <v>4519</v>
      </c>
      <c r="E50" s="177">
        <v>0</v>
      </c>
      <c r="F50" s="177" t="s">
        <v>3637</v>
      </c>
      <c r="K50" s="177" t="str">
        <f t="shared" si="0"/>
        <v>http://www.aubertrain.com/shop/img-put/cat/3/104.jpg</v>
      </c>
    </row>
    <row r="51" spans="1:11" ht="13">
      <c r="A51" s="218">
        <v>105</v>
      </c>
      <c r="B51" s="177">
        <v>1</v>
      </c>
      <c r="C51" s="177" t="s">
        <v>4520</v>
      </c>
      <c r="D51" s="177" t="s">
        <v>4519</v>
      </c>
      <c r="E51" s="177">
        <v>0</v>
      </c>
      <c r="F51" s="177" t="s">
        <v>3639</v>
      </c>
      <c r="K51" s="177" t="str">
        <f t="shared" si="0"/>
        <v>http://www.aubertrain.com/shop/img-put/cat/3/105.jpg</v>
      </c>
    </row>
    <row r="52" spans="1:11" ht="13">
      <c r="A52" s="218">
        <v>107</v>
      </c>
      <c r="B52" s="177">
        <v>1</v>
      </c>
      <c r="C52" s="177" t="s">
        <v>4521</v>
      </c>
      <c r="D52" s="177" t="s">
        <v>4519</v>
      </c>
      <c r="E52" s="177">
        <v>0</v>
      </c>
      <c r="F52" s="177" t="s">
        <v>3641</v>
      </c>
      <c r="K52" s="177" t="str">
        <f t="shared" si="0"/>
        <v>http://www.aubertrain.com/shop/img-put/cat/3/107.jpg</v>
      </c>
    </row>
    <row r="53" spans="1:11" ht="13">
      <c r="A53" s="218"/>
      <c r="B53" s="177">
        <v>1</v>
      </c>
      <c r="C53" s="177" t="s">
        <v>4522</v>
      </c>
      <c r="D53" s="177" t="s">
        <v>4519</v>
      </c>
      <c r="E53" s="177">
        <v>0</v>
      </c>
      <c r="F53" s="177" t="s">
        <v>3748</v>
      </c>
      <c r="K53" s="177" t="str">
        <f t="shared" si="0"/>
        <v>http://www.aubertrain.com/shop/img-put/cat/3/.jpg</v>
      </c>
    </row>
    <row r="54" spans="1:11" ht="13"/>
    <row r="55" spans="1:11" ht="13"/>
    <row r="56" spans="1:11" ht="13"/>
    <row r="57" spans="1:11" ht="13"/>
    <row r="58" spans="1:11" ht="13"/>
    <row r="59" spans="1:11" ht="13"/>
    <row r="60" spans="1:11" ht="13"/>
    <row r="61" spans="1:11" ht="13"/>
    <row r="62" spans="1:11" ht="13"/>
    <row r="63" spans="1:11" ht="13"/>
    <row r="64" spans="1:11" ht="13"/>
    <row r="65" ht="13"/>
    <row r="66" ht="13"/>
    <row r="67" ht="13"/>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K53"/>
  <sheetViews>
    <sheetView topLeftCell="A16" workbookViewId="0">
      <selection activeCell="A16" sqref="A1:XFD1048576"/>
    </sheetView>
  </sheetViews>
  <sheetFormatPr baseColWidth="10" defaultRowHeight="16" x14ac:dyDescent="0"/>
  <cols>
    <col min="10" max="10" width="29.125" customWidth="1"/>
  </cols>
  <sheetData>
    <row r="1" spans="1:11">
      <c r="A1" t="s">
        <v>3511</v>
      </c>
      <c r="B1" t="s">
        <v>3649</v>
      </c>
      <c r="C1" t="s">
        <v>3650</v>
      </c>
      <c r="D1" t="s">
        <v>3651</v>
      </c>
      <c r="E1" t="s">
        <v>3652</v>
      </c>
      <c r="F1" t="s">
        <v>3653</v>
      </c>
      <c r="G1" t="s">
        <v>3654</v>
      </c>
      <c r="H1" t="s">
        <v>3655</v>
      </c>
      <c r="I1" t="s">
        <v>3656</v>
      </c>
      <c r="J1" t="s">
        <v>3657</v>
      </c>
      <c r="K1" t="s">
        <v>3658</v>
      </c>
    </row>
    <row r="2" spans="1:11">
      <c r="A2" t="s">
        <v>4568</v>
      </c>
      <c r="B2">
        <v>1</v>
      </c>
      <c r="C2" t="s">
        <v>4447</v>
      </c>
      <c r="D2" t="s">
        <v>4448</v>
      </c>
      <c r="E2">
        <v>0</v>
      </c>
      <c r="F2" t="s">
        <v>3525</v>
      </c>
      <c r="K2" t="s">
        <v>4523</v>
      </c>
    </row>
    <row r="3" spans="1:11">
      <c r="A3" t="s">
        <v>4569</v>
      </c>
      <c r="B3">
        <v>1</v>
      </c>
      <c r="C3" t="s">
        <v>4449</v>
      </c>
      <c r="D3" t="s">
        <v>4448</v>
      </c>
      <c r="E3">
        <v>0</v>
      </c>
      <c r="F3" t="s">
        <v>3527</v>
      </c>
      <c r="K3" t="s">
        <v>4523</v>
      </c>
    </row>
    <row r="4" spans="1:11">
      <c r="A4" t="s">
        <v>4570</v>
      </c>
      <c r="B4">
        <v>1</v>
      </c>
      <c r="C4" t="s">
        <v>4450</v>
      </c>
      <c r="D4" t="s">
        <v>4451</v>
      </c>
      <c r="E4">
        <v>0</v>
      </c>
      <c r="F4" t="s">
        <v>3727</v>
      </c>
      <c r="K4" t="s">
        <v>4523</v>
      </c>
    </row>
    <row r="5" spans="1:11">
      <c r="A5" t="s">
        <v>4571</v>
      </c>
      <c r="B5">
        <v>1</v>
      </c>
      <c r="C5" t="s">
        <v>4452</v>
      </c>
      <c r="D5" t="s">
        <v>4453</v>
      </c>
      <c r="E5">
        <v>0</v>
      </c>
      <c r="F5" t="s">
        <v>3726</v>
      </c>
      <c r="K5" t="s">
        <v>4523</v>
      </c>
    </row>
    <row r="6" spans="1:11">
      <c r="A6" t="s">
        <v>4572</v>
      </c>
      <c r="B6">
        <v>1</v>
      </c>
      <c r="C6" t="s">
        <v>4454</v>
      </c>
      <c r="D6" t="s">
        <v>4455</v>
      </c>
      <c r="E6">
        <v>0</v>
      </c>
      <c r="F6" t="s">
        <v>3730</v>
      </c>
      <c r="K6" t="s">
        <v>4523</v>
      </c>
    </row>
    <row r="7" spans="1:11">
      <c r="A7" t="s">
        <v>4573</v>
      </c>
      <c r="B7">
        <v>1</v>
      </c>
      <c r="C7" t="s">
        <v>4456</v>
      </c>
      <c r="D7" t="s">
        <v>4455</v>
      </c>
      <c r="E7">
        <v>0</v>
      </c>
      <c r="F7" t="s">
        <v>3731</v>
      </c>
      <c r="K7" t="s">
        <v>4523</v>
      </c>
    </row>
    <row r="8" spans="1:11">
      <c r="A8" t="s">
        <v>4574</v>
      </c>
      <c r="B8">
        <v>1</v>
      </c>
      <c r="C8" t="s">
        <v>4457</v>
      </c>
      <c r="D8" t="s">
        <v>4458</v>
      </c>
      <c r="E8">
        <v>0</v>
      </c>
      <c r="F8" t="s">
        <v>3721</v>
      </c>
      <c r="K8" t="s">
        <v>4524</v>
      </c>
    </row>
    <row r="9" spans="1:11">
      <c r="A9" t="s">
        <v>4575</v>
      </c>
      <c r="B9">
        <v>1</v>
      </c>
      <c r="C9" t="s">
        <v>4459</v>
      </c>
      <c r="D9" t="s">
        <v>4458</v>
      </c>
      <c r="E9">
        <v>0</v>
      </c>
      <c r="F9" t="s">
        <v>3722</v>
      </c>
      <c r="K9" t="s">
        <v>4525</v>
      </c>
    </row>
    <row r="10" spans="1:11">
      <c r="A10" t="s">
        <v>4576</v>
      </c>
      <c r="B10">
        <v>1</v>
      </c>
      <c r="C10" t="s">
        <v>4460</v>
      </c>
      <c r="D10" t="s">
        <v>4458</v>
      </c>
      <c r="E10">
        <v>0</v>
      </c>
      <c r="F10" t="s">
        <v>3723</v>
      </c>
      <c r="K10" t="s">
        <v>4526</v>
      </c>
    </row>
    <row r="11" spans="1:11">
      <c r="A11" t="s">
        <v>4577</v>
      </c>
      <c r="B11">
        <v>1</v>
      </c>
      <c r="C11" t="s">
        <v>4461</v>
      </c>
      <c r="D11" t="s">
        <v>4458</v>
      </c>
      <c r="E11">
        <v>0</v>
      </c>
      <c r="F11" t="s">
        <v>3724</v>
      </c>
      <c r="K11" t="s">
        <v>4527</v>
      </c>
    </row>
    <row r="12" spans="1:11">
      <c r="A12" t="s">
        <v>4578</v>
      </c>
      <c r="B12">
        <v>1</v>
      </c>
      <c r="C12" t="s">
        <v>4462</v>
      </c>
      <c r="D12" t="s">
        <v>4463</v>
      </c>
      <c r="E12">
        <v>0</v>
      </c>
      <c r="F12" t="s">
        <v>3734</v>
      </c>
      <c r="K12" t="s">
        <v>4528</v>
      </c>
    </row>
    <row r="13" spans="1:11">
      <c r="A13" t="s">
        <v>4579</v>
      </c>
      <c r="B13">
        <v>1</v>
      </c>
      <c r="C13" t="s">
        <v>4464</v>
      </c>
      <c r="D13" t="s">
        <v>4463</v>
      </c>
      <c r="E13">
        <v>0</v>
      </c>
      <c r="F13" t="s">
        <v>3735</v>
      </c>
      <c r="K13" t="s">
        <v>4529</v>
      </c>
    </row>
    <row r="14" spans="1:11">
      <c r="A14" t="s">
        <v>4580</v>
      </c>
      <c r="B14">
        <v>1</v>
      </c>
      <c r="C14" t="s">
        <v>4465</v>
      </c>
      <c r="D14" t="s">
        <v>4466</v>
      </c>
      <c r="E14">
        <v>0</v>
      </c>
      <c r="F14" t="s">
        <v>1713</v>
      </c>
      <c r="K14" t="s">
        <v>4530</v>
      </c>
    </row>
    <row r="15" spans="1:11">
      <c r="A15" t="s">
        <v>4581</v>
      </c>
      <c r="B15">
        <v>1</v>
      </c>
      <c r="C15" t="s">
        <v>4467</v>
      </c>
      <c r="D15" t="s">
        <v>4466</v>
      </c>
      <c r="E15">
        <v>0</v>
      </c>
      <c r="F15" t="s">
        <v>1713</v>
      </c>
      <c r="K15" t="s">
        <v>4531</v>
      </c>
    </row>
    <row r="16" spans="1:11">
      <c r="A16" t="s">
        <v>4582</v>
      </c>
      <c r="B16">
        <v>1</v>
      </c>
      <c r="C16" t="s">
        <v>4468</v>
      </c>
      <c r="D16" t="s">
        <v>4466</v>
      </c>
      <c r="E16">
        <v>0</v>
      </c>
      <c r="F16" t="s">
        <v>1713</v>
      </c>
      <c r="K16" t="s">
        <v>4532</v>
      </c>
    </row>
    <row r="17" spans="1:11">
      <c r="A17" t="s">
        <v>4583</v>
      </c>
      <c r="B17">
        <v>1</v>
      </c>
      <c r="C17" t="s">
        <v>4469</v>
      </c>
      <c r="D17" t="s">
        <v>4466</v>
      </c>
      <c r="E17">
        <v>0</v>
      </c>
      <c r="F17" t="s">
        <v>1713</v>
      </c>
      <c r="K17" t="s">
        <v>4533</v>
      </c>
    </row>
    <row r="18" spans="1:11">
      <c r="A18" t="s">
        <v>4584</v>
      </c>
      <c r="B18">
        <v>1</v>
      </c>
      <c r="C18" t="s">
        <v>4470</v>
      </c>
      <c r="D18" t="s">
        <v>4471</v>
      </c>
      <c r="E18">
        <v>0</v>
      </c>
      <c r="F18" t="s">
        <v>3739</v>
      </c>
      <c r="K18" t="s">
        <v>4534</v>
      </c>
    </row>
    <row r="19" spans="1:11">
      <c r="A19" t="s">
        <v>4585</v>
      </c>
      <c r="B19">
        <v>1</v>
      </c>
      <c r="C19" t="s">
        <v>4472</v>
      </c>
      <c r="D19" t="s">
        <v>4471</v>
      </c>
      <c r="E19">
        <v>0</v>
      </c>
      <c r="F19" t="s">
        <v>3741</v>
      </c>
      <c r="K19" t="s">
        <v>4535</v>
      </c>
    </row>
    <row r="20" spans="1:11">
      <c r="A20" t="s">
        <v>4586</v>
      </c>
      <c r="B20">
        <v>1</v>
      </c>
      <c r="C20" t="s">
        <v>4473</v>
      </c>
      <c r="D20" t="s">
        <v>4474</v>
      </c>
      <c r="E20">
        <v>0</v>
      </c>
      <c r="F20" t="s">
        <v>3739</v>
      </c>
      <c r="K20" t="s">
        <v>4536</v>
      </c>
    </row>
    <row r="21" spans="1:11">
      <c r="A21" t="s">
        <v>4587</v>
      </c>
      <c r="B21">
        <v>1</v>
      </c>
      <c r="C21" t="s">
        <v>4475</v>
      </c>
      <c r="D21" t="s">
        <v>4474</v>
      </c>
      <c r="E21">
        <v>0</v>
      </c>
      <c r="F21" t="s">
        <v>3741</v>
      </c>
      <c r="K21" t="s">
        <v>4537</v>
      </c>
    </row>
    <row r="22" spans="1:11">
      <c r="A22" t="s">
        <v>4588</v>
      </c>
      <c r="B22">
        <v>1</v>
      </c>
      <c r="C22" t="s">
        <v>4476</v>
      </c>
      <c r="D22" t="s">
        <v>4477</v>
      </c>
      <c r="E22">
        <v>0</v>
      </c>
      <c r="F22" t="s">
        <v>3739</v>
      </c>
      <c r="K22" t="s">
        <v>4538</v>
      </c>
    </row>
    <row r="23" spans="1:11">
      <c r="A23" t="s">
        <v>4589</v>
      </c>
      <c r="B23">
        <v>1</v>
      </c>
      <c r="C23" t="s">
        <v>4478</v>
      </c>
      <c r="D23" t="s">
        <v>4477</v>
      </c>
      <c r="E23">
        <v>0</v>
      </c>
      <c r="F23" t="s">
        <v>3741</v>
      </c>
      <c r="K23" t="s">
        <v>4539</v>
      </c>
    </row>
    <row r="24" spans="1:11">
      <c r="A24" t="s">
        <v>4590</v>
      </c>
      <c r="B24">
        <v>1</v>
      </c>
      <c r="C24" t="s">
        <v>4479</v>
      </c>
      <c r="D24" t="s">
        <v>4480</v>
      </c>
      <c r="E24">
        <v>0</v>
      </c>
      <c r="F24" t="s">
        <v>3739</v>
      </c>
      <c r="K24" t="s">
        <v>4540</v>
      </c>
    </row>
    <row r="25" spans="1:11">
      <c r="A25" t="s">
        <v>4591</v>
      </c>
      <c r="B25">
        <v>1</v>
      </c>
      <c r="C25" t="s">
        <v>4481</v>
      </c>
      <c r="D25" t="s">
        <v>4480</v>
      </c>
      <c r="E25">
        <v>0</v>
      </c>
      <c r="F25" t="s">
        <v>3741</v>
      </c>
      <c r="K25" t="s">
        <v>4541</v>
      </c>
    </row>
    <row r="26" spans="1:11">
      <c r="A26" t="s">
        <v>4592</v>
      </c>
      <c r="B26">
        <v>1</v>
      </c>
      <c r="C26" t="s">
        <v>4482</v>
      </c>
      <c r="D26" t="s">
        <v>4483</v>
      </c>
      <c r="E26">
        <v>0</v>
      </c>
      <c r="F26" t="s">
        <v>3739</v>
      </c>
      <c r="K26" t="s">
        <v>4542</v>
      </c>
    </row>
    <row r="27" spans="1:11">
      <c r="A27" t="s">
        <v>4593</v>
      </c>
      <c r="B27">
        <v>1</v>
      </c>
      <c r="C27" t="s">
        <v>4484</v>
      </c>
      <c r="D27" t="s">
        <v>4483</v>
      </c>
      <c r="E27">
        <v>0</v>
      </c>
      <c r="F27" t="s">
        <v>3741</v>
      </c>
      <c r="K27" t="s">
        <v>4543</v>
      </c>
    </row>
    <row r="28" spans="1:11">
      <c r="A28" t="s">
        <v>4594</v>
      </c>
      <c r="B28">
        <v>1</v>
      </c>
      <c r="C28" t="s">
        <v>4485</v>
      </c>
      <c r="D28" t="s">
        <v>4486</v>
      </c>
      <c r="E28">
        <v>0</v>
      </c>
      <c r="F28" t="s">
        <v>3739</v>
      </c>
      <c r="K28" t="s">
        <v>4544</v>
      </c>
    </row>
    <row r="29" spans="1:11">
      <c r="A29" t="s">
        <v>4595</v>
      </c>
      <c r="B29">
        <v>1</v>
      </c>
      <c r="C29" t="s">
        <v>4487</v>
      </c>
      <c r="D29" t="s">
        <v>4486</v>
      </c>
      <c r="E29">
        <v>0</v>
      </c>
      <c r="F29" t="s">
        <v>3741</v>
      </c>
      <c r="K29" t="s">
        <v>4545</v>
      </c>
    </row>
    <row r="30" spans="1:11">
      <c r="A30" t="s">
        <v>4596</v>
      </c>
      <c r="B30">
        <v>1</v>
      </c>
      <c r="C30" t="s">
        <v>4488</v>
      </c>
      <c r="D30" t="s">
        <v>4489</v>
      </c>
      <c r="E30">
        <v>0</v>
      </c>
      <c r="F30" t="s">
        <v>3739</v>
      </c>
      <c r="K30" t="s">
        <v>4546</v>
      </c>
    </row>
    <row r="31" spans="1:11">
      <c r="A31" t="s">
        <v>4597</v>
      </c>
      <c r="B31">
        <v>1</v>
      </c>
      <c r="C31" t="s">
        <v>4490</v>
      </c>
      <c r="D31" t="s">
        <v>4489</v>
      </c>
      <c r="E31">
        <v>0</v>
      </c>
      <c r="F31" t="s">
        <v>3741</v>
      </c>
      <c r="K31" t="s">
        <v>4547</v>
      </c>
    </row>
    <row r="32" spans="1:11">
      <c r="A32" t="s">
        <v>4598</v>
      </c>
      <c r="B32">
        <v>1</v>
      </c>
      <c r="C32" t="s">
        <v>4491</v>
      </c>
      <c r="D32" t="s">
        <v>4492</v>
      </c>
      <c r="E32">
        <v>0</v>
      </c>
      <c r="F32" t="s">
        <v>3739</v>
      </c>
      <c r="K32" t="s">
        <v>4548</v>
      </c>
    </row>
    <row r="33" spans="1:11">
      <c r="A33" t="s">
        <v>4599</v>
      </c>
      <c r="B33">
        <v>1</v>
      </c>
      <c r="C33" t="s">
        <v>4493</v>
      </c>
      <c r="D33" t="s">
        <v>4492</v>
      </c>
      <c r="E33">
        <v>0</v>
      </c>
      <c r="F33" t="s">
        <v>3741</v>
      </c>
      <c r="K33" t="s">
        <v>4549</v>
      </c>
    </row>
    <row r="34" spans="1:11">
      <c r="A34" t="s">
        <v>4600</v>
      </c>
      <c r="B34">
        <v>1</v>
      </c>
      <c r="C34" t="s">
        <v>4494</v>
      </c>
      <c r="D34" t="s">
        <v>4495</v>
      </c>
      <c r="E34">
        <v>0</v>
      </c>
      <c r="F34" t="s">
        <v>3739</v>
      </c>
      <c r="K34" t="s">
        <v>4550</v>
      </c>
    </row>
    <row r="35" spans="1:11">
      <c r="A35" t="s">
        <v>4601</v>
      </c>
      <c r="B35">
        <v>1</v>
      </c>
      <c r="C35" t="s">
        <v>4496</v>
      </c>
      <c r="D35" t="s">
        <v>4495</v>
      </c>
      <c r="E35">
        <v>0</v>
      </c>
      <c r="F35" t="s">
        <v>3741</v>
      </c>
      <c r="K35" t="s">
        <v>4551</v>
      </c>
    </row>
    <row r="36" spans="1:11">
      <c r="A36" t="s">
        <v>4602</v>
      </c>
      <c r="B36">
        <v>1</v>
      </c>
      <c r="C36" t="s">
        <v>4497</v>
      </c>
      <c r="D36" t="s">
        <v>4498</v>
      </c>
      <c r="E36">
        <v>0</v>
      </c>
      <c r="F36" t="s">
        <v>3739</v>
      </c>
      <c r="K36" t="s">
        <v>4552</v>
      </c>
    </row>
    <row r="37" spans="1:11">
      <c r="A37" t="s">
        <v>4603</v>
      </c>
      <c r="B37">
        <v>1</v>
      </c>
      <c r="C37" t="s">
        <v>4499</v>
      </c>
      <c r="D37" t="s">
        <v>4498</v>
      </c>
      <c r="E37">
        <v>0</v>
      </c>
      <c r="F37" t="s">
        <v>3741</v>
      </c>
      <c r="K37" t="s">
        <v>4553</v>
      </c>
    </row>
    <row r="38" spans="1:11">
      <c r="A38" t="s">
        <v>4604</v>
      </c>
      <c r="B38">
        <v>1</v>
      </c>
      <c r="C38" t="s">
        <v>4500</v>
      </c>
      <c r="D38" t="s">
        <v>4501</v>
      </c>
      <c r="E38">
        <v>0</v>
      </c>
      <c r="F38" t="s">
        <v>3739</v>
      </c>
      <c r="K38" t="s">
        <v>4554</v>
      </c>
    </row>
    <row r="39" spans="1:11">
      <c r="A39" t="s">
        <v>4605</v>
      </c>
      <c r="B39">
        <v>1</v>
      </c>
      <c r="C39" t="s">
        <v>4502</v>
      </c>
      <c r="D39" t="s">
        <v>4501</v>
      </c>
      <c r="E39">
        <v>0</v>
      </c>
      <c r="F39" t="s">
        <v>3741</v>
      </c>
      <c r="K39" t="s">
        <v>4555</v>
      </c>
    </row>
    <row r="40" spans="1:11">
      <c r="A40" t="s">
        <v>4606</v>
      </c>
      <c r="B40">
        <v>1</v>
      </c>
      <c r="C40" t="s">
        <v>4503</v>
      </c>
      <c r="D40" t="s">
        <v>4504</v>
      </c>
      <c r="E40">
        <v>0</v>
      </c>
      <c r="F40" t="s">
        <v>3608</v>
      </c>
      <c r="K40" t="s">
        <v>4556</v>
      </c>
    </row>
    <row r="41" spans="1:11">
      <c r="A41" t="s">
        <v>4607</v>
      </c>
      <c r="B41">
        <v>1</v>
      </c>
      <c r="C41" t="s">
        <v>4505</v>
      </c>
      <c r="D41" t="s">
        <v>4504</v>
      </c>
      <c r="E41">
        <v>0</v>
      </c>
      <c r="F41" t="s">
        <v>3609</v>
      </c>
      <c r="K41" t="s">
        <v>4557</v>
      </c>
    </row>
    <row r="42" spans="1:11">
      <c r="A42" t="s">
        <v>4608</v>
      </c>
      <c r="B42">
        <v>1</v>
      </c>
      <c r="C42" t="s">
        <v>4506</v>
      </c>
      <c r="D42" t="s">
        <v>4507</v>
      </c>
      <c r="E42">
        <v>0</v>
      </c>
      <c r="F42" t="s">
        <v>3611</v>
      </c>
      <c r="K42" t="s">
        <v>4558</v>
      </c>
    </row>
    <row r="43" spans="1:11">
      <c r="A43" t="s">
        <v>4609</v>
      </c>
      <c r="B43">
        <v>1</v>
      </c>
      <c r="C43" t="s">
        <v>4508</v>
      </c>
      <c r="D43" t="s">
        <v>4507</v>
      </c>
      <c r="E43">
        <v>0</v>
      </c>
      <c r="F43" t="s">
        <v>3612</v>
      </c>
      <c r="K43" t="s">
        <v>4531</v>
      </c>
    </row>
    <row r="44" spans="1:11">
      <c r="A44" t="s">
        <v>4610</v>
      </c>
      <c r="B44">
        <v>1</v>
      </c>
      <c r="C44" t="s">
        <v>4509</v>
      </c>
      <c r="D44" t="s">
        <v>4510</v>
      </c>
      <c r="E44">
        <v>0</v>
      </c>
      <c r="F44" t="s">
        <v>3614</v>
      </c>
      <c r="K44" t="s">
        <v>4559</v>
      </c>
    </row>
    <row r="45" spans="1:11">
      <c r="A45" t="s">
        <v>4611</v>
      </c>
      <c r="B45">
        <v>1</v>
      </c>
      <c r="C45" t="s">
        <v>4511</v>
      </c>
      <c r="D45" t="s">
        <v>4510</v>
      </c>
      <c r="E45">
        <v>0</v>
      </c>
      <c r="F45" t="s">
        <v>3615</v>
      </c>
      <c r="K45" t="s">
        <v>4560</v>
      </c>
    </row>
    <row r="46" spans="1:11">
      <c r="A46" t="s">
        <v>4612</v>
      </c>
      <c r="B46">
        <v>1</v>
      </c>
      <c r="C46" t="s">
        <v>4512</v>
      </c>
      <c r="D46" t="s">
        <v>4513</v>
      </c>
      <c r="E46">
        <v>0</v>
      </c>
      <c r="F46" t="s">
        <v>3630</v>
      </c>
      <c r="K46" t="s">
        <v>4561</v>
      </c>
    </row>
    <row r="47" spans="1:11">
      <c r="A47" t="s">
        <v>4613</v>
      </c>
      <c r="B47">
        <v>1</v>
      </c>
      <c r="C47" t="s">
        <v>4514</v>
      </c>
      <c r="D47" t="s">
        <v>4513</v>
      </c>
      <c r="E47">
        <v>0</v>
      </c>
      <c r="F47" t="s">
        <v>3631</v>
      </c>
      <c r="K47" t="s">
        <v>4562</v>
      </c>
    </row>
    <row r="48" spans="1:11">
      <c r="A48" t="s">
        <v>4614</v>
      </c>
      <c r="B48">
        <v>1</v>
      </c>
      <c r="C48" t="s">
        <v>4515</v>
      </c>
      <c r="D48" t="s">
        <v>4516</v>
      </c>
      <c r="E48">
        <v>0</v>
      </c>
      <c r="F48" t="s">
        <v>3633</v>
      </c>
      <c r="K48" t="s">
        <v>4563</v>
      </c>
    </row>
    <row r="49" spans="1:11">
      <c r="A49" t="s">
        <v>4615</v>
      </c>
      <c r="B49">
        <v>1</v>
      </c>
      <c r="C49" t="s">
        <v>4517</v>
      </c>
      <c r="D49" t="s">
        <v>4516</v>
      </c>
      <c r="E49">
        <v>0</v>
      </c>
      <c r="F49" t="s">
        <v>3745</v>
      </c>
      <c r="K49" t="s">
        <v>4564</v>
      </c>
    </row>
    <row r="50" spans="1:11">
      <c r="A50" t="s">
        <v>4616</v>
      </c>
      <c r="B50">
        <v>1</v>
      </c>
      <c r="C50" t="s">
        <v>4518</v>
      </c>
      <c r="D50" t="s">
        <v>4519</v>
      </c>
      <c r="E50">
        <v>0</v>
      </c>
      <c r="F50" t="s">
        <v>3637</v>
      </c>
      <c r="K50" t="s">
        <v>4565</v>
      </c>
    </row>
    <row r="51" spans="1:11">
      <c r="A51" t="s">
        <v>4617</v>
      </c>
      <c r="B51">
        <v>1</v>
      </c>
      <c r="C51" t="s">
        <v>4520</v>
      </c>
      <c r="D51" t="s">
        <v>4519</v>
      </c>
      <c r="E51">
        <v>0</v>
      </c>
      <c r="F51" t="s">
        <v>3639</v>
      </c>
      <c r="K51" t="s">
        <v>4566</v>
      </c>
    </row>
    <row r="52" spans="1:11">
      <c r="A52" t="s">
        <v>4618</v>
      </c>
      <c r="B52">
        <v>1</v>
      </c>
      <c r="C52" t="s">
        <v>4521</v>
      </c>
      <c r="D52" t="s">
        <v>4519</v>
      </c>
      <c r="E52">
        <v>0</v>
      </c>
      <c r="F52" t="s">
        <v>3641</v>
      </c>
      <c r="K52" t="s">
        <v>4567</v>
      </c>
    </row>
    <row r="53" spans="1:11">
      <c r="A53" t="s">
        <v>4619</v>
      </c>
      <c r="B53">
        <v>1</v>
      </c>
      <c r="C53" t="s">
        <v>4522</v>
      </c>
      <c r="D53" t="s">
        <v>4519</v>
      </c>
      <c r="E53">
        <v>0</v>
      </c>
      <c r="F53" t="s">
        <v>3748</v>
      </c>
      <c r="K53" t="s">
        <v>4523</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249977111117893"/>
  </sheetPr>
  <dimension ref="A1:BC1"/>
  <sheetViews>
    <sheetView workbookViewId="0">
      <selection sqref="A1:XFD1"/>
    </sheetView>
  </sheetViews>
  <sheetFormatPr baseColWidth="10" defaultRowHeight="16" x14ac:dyDescent="0"/>
  <sheetData>
    <row r="1" spans="1:55">
      <c r="A1" t="s">
        <v>3511</v>
      </c>
      <c r="B1" t="s">
        <v>3649</v>
      </c>
      <c r="C1" t="s">
        <v>3650</v>
      </c>
      <c r="D1" t="s">
        <v>3664</v>
      </c>
      <c r="E1" t="s">
        <v>3665</v>
      </c>
      <c r="F1" t="s">
        <v>3666</v>
      </c>
      <c r="G1" t="s">
        <v>3667</v>
      </c>
      <c r="H1" t="s">
        <v>3668</v>
      </c>
      <c r="I1" t="s">
        <v>3669</v>
      </c>
      <c r="J1" t="s">
        <v>3670</v>
      </c>
      <c r="K1" t="s">
        <v>3671</v>
      </c>
      <c r="L1" t="s">
        <v>3672</v>
      </c>
      <c r="M1" t="s">
        <v>3673</v>
      </c>
      <c r="N1" t="s">
        <v>3674</v>
      </c>
      <c r="O1" t="s">
        <v>3675</v>
      </c>
      <c r="P1" t="s">
        <v>3676</v>
      </c>
      <c r="Q1" t="s">
        <v>3677</v>
      </c>
      <c r="R1" t="s">
        <v>3678</v>
      </c>
      <c r="S1" t="s">
        <v>3679</v>
      </c>
      <c r="T1" t="s">
        <v>3680</v>
      </c>
      <c r="U1" t="s">
        <v>3681</v>
      </c>
      <c r="V1" t="s">
        <v>3682</v>
      </c>
      <c r="W1" t="s">
        <v>3683</v>
      </c>
      <c r="X1" t="s">
        <v>3684</v>
      </c>
      <c r="Y1" t="s">
        <v>3685</v>
      </c>
      <c r="Z1" t="s">
        <v>3686</v>
      </c>
      <c r="AA1" t="s">
        <v>3687</v>
      </c>
      <c r="AB1" t="s">
        <v>3688</v>
      </c>
      <c r="AC1" t="s">
        <v>3689</v>
      </c>
      <c r="AD1" t="s">
        <v>3690</v>
      </c>
      <c r="AE1" t="s">
        <v>3653</v>
      </c>
      <c r="AF1" t="s">
        <v>3691</v>
      </c>
      <c r="AG1" t="s">
        <v>3654</v>
      </c>
      <c r="AH1" t="s">
        <v>3655</v>
      </c>
      <c r="AI1" t="s">
        <v>3656</v>
      </c>
      <c r="AJ1" t="s">
        <v>3657</v>
      </c>
      <c r="AK1" t="s">
        <v>3692</v>
      </c>
      <c r="AL1" t="s">
        <v>3693</v>
      </c>
      <c r="AM1" t="s">
        <v>3694</v>
      </c>
      <c r="AN1" t="s">
        <v>3695</v>
      </c>
      <c r="AO1" t="s">
        <v>3696</v>
      </c>
      <c r="AP1" t="s">
        <v>3697</v>
      </c>
      <c r="AQ1" t="s">
        <v>3698</v>
      </c>
      <c r="AR1" t="s">
        <v>3699</v>
      </c>
      <c r="AS1" t="s">
        <v>3700</v>
      </c>
      <c r="AT1" t="s">
        <v>3701</v>
      </c>
      <c r="AU1" t="s">
        <v>3702</v>
      </c>
      <c r="AV1" t="s">
        <v>3703</v>
      </c>
      <c r="AW1" t="s">
        <v>3704</v>
      </c>
      <c r="AX1" t="s">
        <v>3705</v>
      </c>
      <c r="AY1" t="s">
        <v>3706</v>
      </c>
      <c r="AZ1" t="s">
        <v>3707</v>
      </c>
      <c r="BA1" t="s">
        <v>3708</v>
      </c>
      <c r="BB1" t="s">
        <v>3709</v>
      </c>
      <c r="BC1" t="s">
        <v>3710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249977111117893"/>
  </sheetPr>
  <dimension ref="A1:K2"/>
  <sheetViews>
    <sheetView workbookViewId="0">
      <selection activeCell="A2" sqref="A2"/>
    </sheetView>
  </sheetViews>
  <sheetFormatPr baseColWidth="10" defaultRowHeight="16" x14ac:dyDescent="0"/>
  <sheetData>
    <row r="1" spans="1:11">
      <c r="A1" t="s">
        <v>3511</v>
      </c>
      <c r="B1" t="s">
        <v>3649</v>
      </c>
      <c r="C1" t="s">
        <v>3650</v>
      </c>
      <c r="D1" t="s">
        <v>3651</v>
      </c>
      <c r="E1" t="s">
        <v>3652</v>
      </c>
      <c r="F1" t="s">
        <v>3653</v>
      </c>
      <c r="G1" t="s">
        <v>3654</v>
      </c>
      <c r="H1" t="s">
        <v>3655</v>
      </c>
      <c r="I1" t="s">
        <v>3656</v>
      </c>
      <c r="J1" t="s">
        <v>3657</v>
      </c>
      <c r="K1" t="s">
        <v>3658</v>
      </c>
    </row>
    <row r="2" spans="1:11">
      <c r="B2">
        <v>1</v>
      </c>
      <c r="E2">
        <v>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8</vt:i4>
      </vt:variant>
    </vt:vector>
  </HeadingPairs>
  <TitlesOfParts>
    <vt:vector size="8" baseType="lpstr">
      <vt:lpstr>Produits</vt:lpstr>
      <vt:lpstr>Prepa Prod</vt:lpstr>
      <vt:lpstr>Exp Prod</vt:lpstr>
      <vt:lpstr>Catégories</vt:lpstr>
      <vt:lpstr>Prepa Cat</vt:lpstr>
      <vt:lpstr>Exp Cat</vt:lpstr>
      <vt:lpstr>Ex. Prod</vt:lpstr>
      <vt:lpstr>Ex. Cat.</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Olivier Elissalt</dc:creator>
  <cp:keywords/>
  <dc:description/>
  <cp:lastModifiedBy>Olivier Elissalt</cp:lastModifiedBy>
  <cp:lastPrinted>2014-03-04T06:42:07Z</cp:lastPrinted>
  <dcterms:created xsi:type="dcterms:W3CDTF">2013-07-11T00:20:54Z</dcterms:created>
  <dcterms:modified xsi:type="dcterms:W3CDTF">2014-06-06T10:42:48Z</dcterms:modified>
  <cp:category/>
</cp:coreProperties>
</file>